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09" documentId="13_ncr:1_{F6CB121F-512D-4AA6-A0C1-0FB36C537598}" xr6:coauthVersionLast="47" xr6:coauthVersionMax="47" xr10:uidLastSave="{B79FCED1-2EA5-452A-A8E0-BF70D23AD30C}"/>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<sst xmlns="http://schemas.openxmlformats.org/spreadsheetml/2006/main" count="178600" uniqueCount="39084">
  <si>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</si>
  <si>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</si>
  <si>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</si>
  <si>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</si>
  <si>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</si>
  <si>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</si>
  <si>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</si>
  <si>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</si>
  <si>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</si>
  <si>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</si>
  <si>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</si>
  <si>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</si>
  <si>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</si>
  <si>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</si>
  <si>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</si>
  <si>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</si>
  <si>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</si>
  <si>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</si>
  <si>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</si>
  <si>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</si>
  <si>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</si>
  <si>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</si>
  <si>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</si>
  <si>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</si>
  <si>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</si>
  <si>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</si>
  <si>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</si>
  <si>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</si>
  <si>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</si>
  <si>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</si>
  <si>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</si>
  <si>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</si>
  <si>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</si>
  <si>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</si>
  <si>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</si>
  <si>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</si>
  <si>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</si>
  <si>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</si>
  <si>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</si>
  <si>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</si>
  <si>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</si>
  <si>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</si>
  <si>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</si>
  <si>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</si>
  <si>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</si>
  <si>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</si>
  <si>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</si>
  <si>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</si>
  <si>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</si>
  <si>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</si>
  <si>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</si>
  <si>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</si>
  <si>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</si>
  <si>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</si>
  <si>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</si>
  <si>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</si>
  <si>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</si>
  <si>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</si>
  <si>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</si>
  <si>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</si>
  <si>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</si>
  <si>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</si>
  <si>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</si>
  <si>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</si>
  <si>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</si>
  <si>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</si>
  <si>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</si>
  <si>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</si>
  <si>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</si>
  <si>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</si>
  <si>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</si>
  <si>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</si>
  <si>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</si>
  <si>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</si>
  <si>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</si>
  <si>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</si>
  <si>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</si>
  <si>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</si>
  <si>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</si>
  <si>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</si>
  <si>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</si>
  <si>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</si>
  <si>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</si>
  <si>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</si>
  <si>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</si>
  <si>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</si>
  <si>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</si>
  <si>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</si>
  <si>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</si>
  <si>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</si>
  <si>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</si>
  <si>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</si>
  <si>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</si>
  <si>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</si>
  <si>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</si>
  <si>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</si>
  <si>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</si>
  <si>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</si>
  <si>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</si>
  <si>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</si>
  <si>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</si>
  <si>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</si>
  <si>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</si>
  <si>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</si>
  <si>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</si>
  <si>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</si>
  <si>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</si>
  <si>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</si>
  <si>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</si>
  <si>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</si>
  <si>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</si>
  <si>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</si>
  <si>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</si>
  <si>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</si>
  <si>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</si>
  <si>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</si>
  <si>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</si>
  <si>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</si>
  <si>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</si>
  <si>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</si>
  <si>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</si>
  <si>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</si>
  <si>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</si>
  <si>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</si>
  <si>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</si>
  <si>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</si>
  <si>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</si>
  <si>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</si>
  <si>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</si>
  <si>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</si>
  <si>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</si>
  <si>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</si>
  <si>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</si>
  <si>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</si>
  <si>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</si>
  <si>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</si>
  <si>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</si>
  <si>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</si>
  <si>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</si>
  <si>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</si>
  <si>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</si>
  <si>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</si>
  <si>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</si>
  <si>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</si>
  <si>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</si>
  <si>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</si>
  <si>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</si>
  <si>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</si>
  <si>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</si>
  <si>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</si>
  <si>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</si>
  <si>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</si>
  <si>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</si>
  <si>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</si>
  <si>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</si>
  <si>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</si>
  <si>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</si>
  <si>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</si>
  <si>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</si>
  <si>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</si>
  <si>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</si>
  <si>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</si>
  <si>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</si>
  <si>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</si>
  <si>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</si>
  <si>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</si>
  <si>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</si>
  <si>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</si>
  <si>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</si>
  <si>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</si>
  <si>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</si>
  <si>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</si>
  <si>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</si>
  <si>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</si>
  <si>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</si>
  <si>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</si>
  <si>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</si>
  <si>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</si>
  <si>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</si>
  <si>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</si>
  <si>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</si>
  <si>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</si>
  <si>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</si>
  <si>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</si>
  <si>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</si>
  <si>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</si>
  <si>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</si>
  <si>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</si>
  <si>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</si>
  <si>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</si>
  <si>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</si>
  <si>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</si>
  <si>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</si>
  <si>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</si>
  <si>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</si>
  <si>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</si>
  <si>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</si>
  <si>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</si>
  <si>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</si>
  <si>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</si>
  <si>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</si>
  <si>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</si>
  <si>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</si>
  <si>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</si>
  <si>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</si>
  <si>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</si>
  <si>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</si>
  <si>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</si>
  <si>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</si>
  <si>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</si>
  <si>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</si>
  <si>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</si>
  <si>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</si>
  <si>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</si>
  <si>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</si>
  <si>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</si>
  <si>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</si>
  <si>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</si>
  <si>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</si>
  <si>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</si>
  <si>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</si>
  <si>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</si>
  <si>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</si>
  <si>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</si>
  <si>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</si>
  <si>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</si>
  <si>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</si>
  <si>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</si>
  <si>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</si>
  <si>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</si>
  <si>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</si>
  <si>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</si>
  <si>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</si>
  <si>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</si>
  <si>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</si>
  <si>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</si>
  <si>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</si>
  <si>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</si>
  <si>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</si>
  <si>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</si>
  <si>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</si>
  <si>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</si>
  <si>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</si>
  <si>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</si>
  <si>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</si>
  <si>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</si>
  <si>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</si>
  <si>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</si>
  <si>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</si>
  <si>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</si>
  <si>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</si>
  <si>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</si>
  <si>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</si>
  <si>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</si>
  <si>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</si>
  <si>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</si>
  <si>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</si>
  <si>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</si>
  <si>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</si>
  <si>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</si>
  <si>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</si>
  <si>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</si>
  <si>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</si>
  <si>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</si>
  <si>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</si>
  <si>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</si>
  <si>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</si>
  <si>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</si>
  <si>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</si>
  <si>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</si>
  <si>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</si>
  <si>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</si>
  <si>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</si>
  <si>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</si>
  <si>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</si>
  <si>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</si>
  <si>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</si>
  <si>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</si>
  <si>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</si>
  <si>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</si>
  <si>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</si>
  <si>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</si>
  <si>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</si>
  <si>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</si>
  <si>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</si>
  <si>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</si>
  <si>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</si>
  <si>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</si>
  <si>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</si>
  <si>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</si>
  <si>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</si>
  <si>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</si>
  <si>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</si>
  <si>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</si>
  <si>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</si>
  <si>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</si>
  <si>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</si>
  <si>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</si>
  <si>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</si>
  <si>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</si>
  <si>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</si>
  <si>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</si>
  <si>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</si>
  <si>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</si>
  <si>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</si>
  <si>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</si>
  <si>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</si>
  <si>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</si>
  <si>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</si>
  <si>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</si>
  <si>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</si>
  <si>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</si>
  <si>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</si>
  <si>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</si>
  <si>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</si>
  <si>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</si>
  <si>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</si>
  <si>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</si>
  <si>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</si>
  <si>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</si>
  <si>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</si>
  <si>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</si>
  <si>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</si>
  <si>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</si>
  <si>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</si>
  <si>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</si>
  <si>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</si>
  <si>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</si>
  <si>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</si>
  <si>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</si>
  <si>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</si>
  <si>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</si>
  <si>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</si>
  <si>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</si>
  <si>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</si>
  <si>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</si>
  <si>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</si>
  <si>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</si>
  <si>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</si>
  <si>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</si>
  <si>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</si>
  <si>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</si>
  <si>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</si>
  <si>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</si>
  <si>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</si>
  <si>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</si>
  <si>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</si>
  <si>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</si>
  <si>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</si>
  <si>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</si>
  <si>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</si>
  <si>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</si>
  <si>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</si>
  <si>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</si>
  <si>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</si>
  <si>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</si>
  <si>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</si>
  <si>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</si>
  <si>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</si>
  <si>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</si>
  <si>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</si>
  <si>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</si>
  <si>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</si>
  <si>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</si>
  <si>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</si>
  <si>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</si>
  <si>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</si>
  <si>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</si>
  <si>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</si>
  <si>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</si>
  <si>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</si>
  <si>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</si>
  <si>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</si>
  <si>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</si>
  <si>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</si>
  <si>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</si>
  <si>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</si>
  <si>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</si>
  <si>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</si>
  <si>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</si>
  <si>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</si>
  <si>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</si>
  <si>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</si>
  <si>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</si>
  <si>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</si>
  <si>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</si>
  <si>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</si>
  <si>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</si>
  <si>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</si>
  <si>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</si>
  <si>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</si>
  <si>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</si>
  <si>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</si>
  <si>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</si>
  <si>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</si>
  <si>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</si>
  <si>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</si>
  <si>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</si>
  <si>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</si>
  <si>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</si>
  <si>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</si>
  <si>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</si>
  <si>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</si>
  <si>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</si>
  <si>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</si>
  <si>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</si>
  <si>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</si>
  <si>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</si>
  <si>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</si>
  <si>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</si>
  <si>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</si>
  <si>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</si>
  <si>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</si>
  <si>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</si>
  <si>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</si>
  <si>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</si>
  <si>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</si>
  <si>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</si>
  <si>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</si>
  <si>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</si>
  <si>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</si>
  <si>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</si>
  <si>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</si>
  <si>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</si>
  <si>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</si>
  <si>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</si>
  <si>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</si>
  <si>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</si>
  <si>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</si>
  <si>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</si>
  <si>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</si>
  <si>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</si>
  <si>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</si>
  <si>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</si>
  <si>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</si>
  <si>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</si>
  <si>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</si>
  <si>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</si>
  <si>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</si>
  <si>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</si>
  <si>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</si>
  <si>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</si>
  <si>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</si>
  <si>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</si>
  <si>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</si>
  <si>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</si>
  <si>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</si>
  <si>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</si>
  <si>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</si>
  <si>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</si>
  <si>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</si>
  <si>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</si>
  <si>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</si>
  <si>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</si>
  <si>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</si>
  <si>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</si>
  <si>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</si>
  <si>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</si>
  <si>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</si>
  <si>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</si>
  <si>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</si>
  <si>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</si>
  <si>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</si>
  <si>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</si>
  <si>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</si>
  <si>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</si>
  <si>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</si>
  <si>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</si>
  <si>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</si>
  <si>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</si>
  <si>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</si>
  <si>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</si>
  <si>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</si>
  <si>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</si>
  <si>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</si>
  <si>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</si>
  <si>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</si>
  <si>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</si>
  <si>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</si>
  <si>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</si>
  <si>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</si>
  <si>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</si>
  <si>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</si>
  <si>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</si>
  <si>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</si>
  <si>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</si>
  <si>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</si>
  <si>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</si>
  <si>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</si>
  <si>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</si>
  <si>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</si>
  <si>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</si>
  <si>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</si>
  <si>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</si>
  <si>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</si>
  <si>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</si>
  <si>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</si>
  <si>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</si>
  <si>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</si>
  <si>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</si>
  <si>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</si>
  <si>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</si>
  <si>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</si>
  <si>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</si>
  <si>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</si>
  <si>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</si>
  <si>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</si>
  <si>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</si>
  <si>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</si>
  <si>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</si>
  <si>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</si>
  <si>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</si>
  <si>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</si>
  <si>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</si>
  <si>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</si>
  <si>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</si>
  <si>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</si>
  <si>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</si>
  <si>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</si>
  <si>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</si>
  <si>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</si>
  <si>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</si>
  <si>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</si>
  <si>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</si>
  <si>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</si>
  <si>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</si>
  <si>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</si>
  <si>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</si>
  <si>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</si>
  <si>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</si>
  <si>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</si>
  <si>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</si>
  <si>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</si>
  <si>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</si>
  <si>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</si>
  <si>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</si>
  <si>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</si>
  <si>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</si>
  <si>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</si>
  <si>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</si>
  <si>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</si>
  <si>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</si>
  <si>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</si>
  <si>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</si>
  <si>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</si>
  <si>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</si>
  <si>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</si>
  <si>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</si>
  <si>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</si>
  <si>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</si>
  <si>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</si>
  <si>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</si>
  <si>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</si>
  <si>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</si>
  <si>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</si>
  <si>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</si>
  <si>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</si>
  <si>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</si>
  <si>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</si>
  <si>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</si>
  <si>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</si>
  <si>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</si>
  <si>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</si>
  <si>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</si>
  <si>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</si>
  <si>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</si>
  <si>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</si>
  <si>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</si>
  <si>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</si>
  <si>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</si>
  <si>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</si>
  <si>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</si>
  <si>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</si>
  <si>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</si>
  <si>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</si>
  <si>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</si>
  <si>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</si>
  <si>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</si>
  <si>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</si>
  <si>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</si>
  <si>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</si>
  <si>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</si>
  <si>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</si>
  <si>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</si>
  <si>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</si>
  <si>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</si>
  <si>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</si>
  <si>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</si>
  <si>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</si>
  <si>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</si>
  <si>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</si>
  <si>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</si>
  <si>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</si>
  <si>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</si>
  <si>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</si>
  <si>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</si>
  <si>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</si>
  <si>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</si>
  <si>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</si>
  <si>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</si>
  <si>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</si>
  <si>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</si>
  <si>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</si>
  <si>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</si>
  <si>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</si>
  <si>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</si>
  <si>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</si>
  <si>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</si>
  <si>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</si>
  <si>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</si>
  <si>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</si>
  <si>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</si>
  <si>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</si>
  <si>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</si>
  <si>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</si>
  <si>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</si>
  <si>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</si>
  <si>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</si>
  <si>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</si>
  <si>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</si>
  <si>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</si>
  <si>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</si>
  <si>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</si>
  <si>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</si>
  <si>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</si>
  <si>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</si>
  <si>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</si>
  <si>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</si>
  <si>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</si>
  <si>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</si>
  <si>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</si>
  <si>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</si>
  <si>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</si>
  <si>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</si>
  <si>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</si>
  <si>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</si>
  <si>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</si>
  <si>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</si>
  <si>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</si>
  <si>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</si>
  <si>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</si>
  <si>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</si>
  <si>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</si>
  <si>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</si>
  <si>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</si>
  <si>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</si>
  <si>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</si>
  <si>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</si>
  <si>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</si>
  <si>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</si>
  <si>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</si>
  <si>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</si>
  <si>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</si>
  <si>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</si>
  <si>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</si>
  <si>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</si>
  <si>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</si>
  <si>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</si>
  <si>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</si>
  <si>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</si>
  <si>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</si>
  <si>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</si>
  <si>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</si>
  <si>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</si>
  <si>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</si>
  <si>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</si>
  <si>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</si>
  <si>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</si>
  <si>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</si>
  <si>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</si>
  <si>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</si>
  <si>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</si>
  <si>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</si>
  <si>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</si>
  <si>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</si>
  <si>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</si>
  <si>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</si>
  <si>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</si>
  <si>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</si>
  <si>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</si>
  <si>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</si>
  <si>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</si>
  <si>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</si>
  <si>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</si>
  <si>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</si>
  <si>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</si>
  <si>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</si>
  <si>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</si>
  <si>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</si>
  <si>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</si>
  <si>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</si>
  <si>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</si>
  <si>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</si>
  <si>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</si>
  <si>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</si>
  <si>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</si>
  <si>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</si>
  <si>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</si>
  <si>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</si>
  <si>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</si>
  <si>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</si>
  <si>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</si>
  <si>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</si>
  <si>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</si>
  <si>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</si>
  <si>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</si>
  <si>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</si>
  <si>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</si>
  <si>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</si>
  <si>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</si>
  <si>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</si>
  <si>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</si>
  <si>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</si>
  <si>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</si>
  <si>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</si>
  <si>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</si>
  <si>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</si>
  <si>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</si>
  <si>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</si>
  <si>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</si>
  <si>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</si>
  <si>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</si>
  <si>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</si>
  <si>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</si>
  <si>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</si>
  <si>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</si>
  <si>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</si>
  <si>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</si>
  <si>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</si>
  <si>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</si>
  <si>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</si>
  <si>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</si>
  <si>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</si>
  <si>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</si>
  <si>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</si>
  <si>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</si>
  <si>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</si>
  <si>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</si>
  <si>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</si>
  <si>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</si>
  <si>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</si>
  <si>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</si>
  <si>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</si>
  <si>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</si>
  <si>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</si>
  <si>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</si>
  <si>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</si>
  <si>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</si>
  <si>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</si>
  <si>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</si>
  <si>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</si>
  <si>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</si>
  <si>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</si>
  <si>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</si>
  <si>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</si>
  <si>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</si>
  <si>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</si>
  <si>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</si>
  <si>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</si>
  <si>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</si>
  <si>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</si>
  <si>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</si>
  <si>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</si>
  <si>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</si>
  <si>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</si>
  <si>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</si>
  <si>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</si>
  <si>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</si>
  <si>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</si>
  <si>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</si>
  <si>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</si>
  <si>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</si>
  <si>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</si>
  <si>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</si>
  <si>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</si>
  <si>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</si>
  <si>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</si>
  <si>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</si>
  <si>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</si>
  <si>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</si>
  <si>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</si>
  <si>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</si>
  <si>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</si>
  <si>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</si>
  <si>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</si>
  <si>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</si>
  <si>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</si>
  <si>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</si>
  <si>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</si>
  <si>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</si>
  <si>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</si>
  <si>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</si>
  <si>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</si>
  <si>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</si>
  <si>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</si>
  <si>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</si>
  <si>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</si>
  <si>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</si>
  <si>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</si>
  <si>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</si>
  <si>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</si>
  <si>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</si>
  <si>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</si>
  <si>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</si>
  <si>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</si>
  <si>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</si>
  <si>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</si>
  <si>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</si>
  <si>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</si>
  <si>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</si>
  <si>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</si>
  <si>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</si>
  <si>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</si>
  <si>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</si>
  <si>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</si>
  <si>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</si>
  <si>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</si>
  <si>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</si>
  <si>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</si>
  <si>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</si>
  <si>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</si>
  <si>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</si>
  <si>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</si>
  <si>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</si>
  <si>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</si>
  <si>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</si>
  <si>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</si>
  <si>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</si>
  <si>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</si>
  <si>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</si>
  <si>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</si>
  <si>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</si>
  <si>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</si>
  <si>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</si>
  <si>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</si>
  <si>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</si>
  <si>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</si>
  <si>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</si>
  <si>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</si>
  <si>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</si>
  <si>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</si>
  <si>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</si>
  <si>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</si>
  <si>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</si>
  <si>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</si>
  <si>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</si>
  <si>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</si>
  <si>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</si>
  <si>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</si>
  <si>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</si>
  <si>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</si>
  <si>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</si>
  <si>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</si>
  <si>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</si>
  <si>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</si>
  <si>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</si>
  <si>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</si>
  <si>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</si>
  <si>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</si>
  <si>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</si>
  <si>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</si>
  <si>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</si>
  <si>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</si>
  <si>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</si>
  <si>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</si>
  <si>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</si>
  <si>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</si>
  <si>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</si>
  <si>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</si>
  <si>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</si>
  <si>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</si>
  <si>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</si>
  <si>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</si>
  <si>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</si>
  <si>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</si>
  <si>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</si>
  <si>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</si>
  <si>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</si>
  <si>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</si>
  <si>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</si>
  <si>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</si>
  <si>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</si>
  <si>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</si>
  <si>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</si>
  <si>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</si>
  <si>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</si>
  <si>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</si>
  <si>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</si>
  <si>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</si>
  <si>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</si>
  <si>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</si>
  <si>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</si>
  <si>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</si>
  <si>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</si>
  <si>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</si>
  <si>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</si>
  <si>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</si>
  <si>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</si>
  <si>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</si>
  <si>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</si>
  <si>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</si>
  <si>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</si>
  <si>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</si>
  <si>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</si>
  <si>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</si>
  <si>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</si>
  <si>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</si>
  <si>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</si>
  <si>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</si>
  <si>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</si>
  <si>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</si>
  <si>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</si>
  <si>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</si>
  <si>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</si>
  <si>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</si>
  <si>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</si>
  <si>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</si>
  <si>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</si>
  <si>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</si>
  <si>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</si>
  <si>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</si>
  <si>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</si>
  <si>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</si>
  <si>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</si>
  <si>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</si>
  <si>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</si>
  <si>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</si>
  <si>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</si>
  <si>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</si>
  <si>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</si>
  <si>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</si>
  <si>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</si>
  <si>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</si>
  <si>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</si>
  <si>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</si>
  <si>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</si>
  <si>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</si>
  <si>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</si>
  <si>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</si>
  <si>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</si>
  <si>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</si>
  <si>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</si>
  <si>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</si>
  <si>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</si>
  <si>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</si>
  <si>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</si>
  <si>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</si>
  <si>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</si>
  <si>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</si>
  <si>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</si>
  <si>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</si>
  <si>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</si>
  <si>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</si>
  <si>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</si>
  <si>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</si>
  <si>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</si>
  <si>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</si>
  <si>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</si>
  <si>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</si>
  <si>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</si>
  <si>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</si>
  <si>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</si>
  <si>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</si>
  <si>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</si>
  <si>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</si>
  <si>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</si>
  <si>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</si>
  <si>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</si>
  <si>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</si>
  <si>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</si>
  <si>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</si>
  <si>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</si>
  <si>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</si>
  <si>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</si>
  <si>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</si>
  <si>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</si>
  <si>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</si>
  <si>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</si>
  <si>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</si>
  <si>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</si>
  <si>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</si>
  <si>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</si>
  <si>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</si>
  <si>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</si>
  <si>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</si>
  <si>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</si>
  <si>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</si>
  <si>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</si>
  <si>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</si>
  <si>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</si>
  <si>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</si>
  <si>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</si>
  <si>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</si>
  <si>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</si>
  <si>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</si>
  <si>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</si>
  <si>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</si>
  <si>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</si>
  <si>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</si>
  <si>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</si>
  <si>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</si>
  <si>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</si>
  <si>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</si>
  <si>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</si>
  <si>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</si>
  <si>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</si>
  <si>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</si>
  <si>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</si>
  <si>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</si>
  <si>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</si>
  <si>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</si>
  <si>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</si>
  <si>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</si>
  <si>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</si>
  <si>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</si>
  <si>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</si>
  <si>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</si>
  <si>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</si>
  <si>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</si>
  <si>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</si>
  <si>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</si>
  <si>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</si>
  <si>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</si>
  <si>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</si>
  <si>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</si>
  <si>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</si>
  <si>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</si>
  <si>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</si>
  <si>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</si>
  <si>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</si>
  <si>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</si>
  <si>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</si>
  <si>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</si>
  <si>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</si>
  <si>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</si>
  <si>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</si>
  <si>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</si>
  <si>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</si>
  <si>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</si>
  <si>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</si>
  <si>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</si>
  <si>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</si>
  <si>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</si>
  <si>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</si>
  <si>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</si>
  <si>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</si>
  <si>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</si>
  <si>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</si>
  <si>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</si>
  <si>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</si>
  <si>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</si>
  <si>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</si>
  <si>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</si>
  <si>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</si>
  <si>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</si>
  <si>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</si>
  <si>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</si>
  <si>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</si>
  <si>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</si>
  <si>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</si>
  <si>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</si>
  <si>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</si>
  <si>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</si>
  <si>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</si>
  <si>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</si>
  <si>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</si>
  <si>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</si>
  <si>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</si>
  <si>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</si>
  <si>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</si>
  <si>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</si>
  <si>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</si>
  <si>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</si>
  <si>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</si>
  <si>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</si>
  <si>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</si>
  <si>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</si>
  <si>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</si>
  <si>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</si>
  <si>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</si>
  <si>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</si>
  <si>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</si>
  <si>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</si>
  <si>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</si>
  <si>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</si>
  <si>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</si>
  <si>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</si>
  <si>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</si>
  <si>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</si>
  <si>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</si>
  <si>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</si>
  <si>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</si>
  <si>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</si>
  <si>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</si>
  <si>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</si>
  <si>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</si>
  <si>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</si>
  <si>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</si>
  <si>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</si>
  <si>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</si>
  <si>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</si>
  <si>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</si>
  <si>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</si>
  <si>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</si>
  <si>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</si>
  <si>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</si>
  <si>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</si>
  <si>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</si>
  <si>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</si>
  <si>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</si>
  <si>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</si>
  <si>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</si>
  <si>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</si>
  <si>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</si>
  <si>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</si>
  <si>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</si>
  <si>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</si>
  <si>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</si>
  <si>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</si>
  <si>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</si>
  <si>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</si>
  <si>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</si>
  <si>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</si>
  <si>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</si>
  <si>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</si>
  <si>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</si>
  <si>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</si>
  <si>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</si>
  <si>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</si>
  <si>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</si>
  <si>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</si>
  <si>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</si>
  <si>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</si>
  <si>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</si>
  <si>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</si>
  <si>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</si>
  <si>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</si>
  <si>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</si>
  <si>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</si>
  <si>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</si>
  <si>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</si>
  <si>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</si>
  <si>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</si>
  <si>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</si>
  <si>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</si>
  <si>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</si>
  <si>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</si>
  <si>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</si>
  <si>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</si>
  <si>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</si>
  <si>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</si>
  <si>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</si>
  <si>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</si>
  <si>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</si>
  <si>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</si>
  <si>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</si>
  <si>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</si>
  <si>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</si>
  <si>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</si>
  <si>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</si>
  <si>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</si>
  <si>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</si>
  <si>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</si>
  <si>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</si>
  <si>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</si>
  <si>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</si>
  <si>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</si>
  <si>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</si>
  <si>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</si>
  <si>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</si>
  <si>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</si>
  <si>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</si>
  <si>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</si>
  <si>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</si>
  <si>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</si>
  <si>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</si>
  <si>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</si>
  <si>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</si>
  <si>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</si>
  <si>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</si>
  <si>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</si>
  <si>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</si>
  <si>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</si>
  <si>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</si>
  <si>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</si>
  <si>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</si>
  <si>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</si>
  <si>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</si>
  <si>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</si>
  <si>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</si>
  <si>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</si>
  <si>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</si>
  <si>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</si>
  <si>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</si>
  <si>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</si>
  <si>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</si>
  <si>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</si>
  <si>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</si>
  <si>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</si>
  <si>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</si>
  <si>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</si>
  <si>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</si>
  <si>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</si>
  <si>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</si>
  <si>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</si>
  <si>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</si>
  <si>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</si>
  <si>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</si>
  <si>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</si>
  <si>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</si>
  <si>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</si>
  <si>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</si>
  <si>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</si>
  <si>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</si>
  <si>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</si>
  <si>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</si>
  <si>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</si>
  <si>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</si>
  <si>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</si>
  <si>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</si>
  <si>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</si>
  <si>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</si>
  <si>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</si>
  <si>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</si>
  <si>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</si>
  <si>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</si>
  <si>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</si>
  <si>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</si>
  <si>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</si>
  <si>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</si>
  <si>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</si>
  <si>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</si>
  <si>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</si>
  <si>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</si>
  <si>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</si>
  <si>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</si>
  <si>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</si>
  <si>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</si>
  <si>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</si>
  <si>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</si>
  <si>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</si>
  <si>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</si>
  <si>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</si>
  <si>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</si>
  <si>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</si>
  <si>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</si>
  <si>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</si>
  <si>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</si>
  <si>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</si>
  <si>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</si>
  <si>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</si>
  <si>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</si>
  <si>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</si>
  <si>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</si>
  <si>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</si>
  <si>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</si>
  <si>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</si>
  <si>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</si>
  <si>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</si>
  <si>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</si>
  <si>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</si>
  <si>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</si>
  <si>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</si>
  <si>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</si>
  <si>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</si>
  <si>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</si>
  <si>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</si>
  <si>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</si>
  <si>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</si>
  <si>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</si>
  <si>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</si>
  <si>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</si>
  <si>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</si>
  <si>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</si>
  <si>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</si>
  <si>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</si>
  <si>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</si>
  <si>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</si>
  <si>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</si>
  <si>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</si>
  <si>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</si>
  <si>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</si>
  <si>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</si>
  <si>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</si>
  <si>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</si>
  <si>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</si>
  <si>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</si>
  <si>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</si>
  <si>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</si>
  <si>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</si>
  <si>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</si>
  <si>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</si>
  <si>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</si>
  <si>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</si>
  <si>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</si>
  <si>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</si>
  <si>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</si>
  <si>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</si>
  <si>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</si>
  <si>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</si>
  <si>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</si>
  <si>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</si>
  <si>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</si>
  <si>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</si>
  <si>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</si>
  <si>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</si>
  <si>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</si>
  <si>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</si>
  <si>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</si>
  <si>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</si>
  <si>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</si>
  <si>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</si>
  <si>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</si>
  <si>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</si>
  <si>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</si>
  <si>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</si>
  <si>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</si>
  <si>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</si>
  <si>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</si>
  <si>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</si>
  <si>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</si>
  <si>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</si>
  <si>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</si>
  <si>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</si>
  <si>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</si>
  <si>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</si>
  <si>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</si>
  <si>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</si>
  <si>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</si>
  <si>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</si>
  <si>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</si>
  <si>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</si>
  <si>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</si>
  <si>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</si>
  <si>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</si>
  <si>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</si>
  <si>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</si>
  <si>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</si>
  <si>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</si>
  <si>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</si>
  <si>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</si>
  <si>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</si>
  <si>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</si>
  <si>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</si>
  <si>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</si>
  <si>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</si>
  <si>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</si>
  <si>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</si>
  <si>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</si>
  <si>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</si>
  <si>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</si>
  <si>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</si>
  <si>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</si>
  <si>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</si>
  <si>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</si>
  <si>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</si>
  <si>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</si>
  <si>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</si>
  <si>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</si>
  <si>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</si>
  <si>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</si>
  <si>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</si>
  <si>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</si>
  <si>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</si>
  <si>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</si>
  <si>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</si>
  <si>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</si>
  <si>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</si>
  <si>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</si>
  <si>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</si>
  <si>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</si>
  <si>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</si>
  <si>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</si>
  <si>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</si>
  <si>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</si>
  <si>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</si>
  <si>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</si>
  <si>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</si>
  <si>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</si>
  <si>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</si>
  <si>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</si>
  <si>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</si>
  <si>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</si>
  <si>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</si>
  <si>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</si>
  <si>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</si>
  <si>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</si>
  <si>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</si>
  <si>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</si>
  <si>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</si>
  <si>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</si>
  <si>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</si>
  <si>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</si>
  <si>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</si>
  <si>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</si>
  <si>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</si>
  <si>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</si>
  <si>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</si>
  <si>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</si>
  <si>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</si>
  <si>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</si>
  <si>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</si>
  <si>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</si>
  <si>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</si>
  <si>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</si>
  <si>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</si>
  <si>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</si>
  <si>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</si>
  <si>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</si>
  <si>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</si>
  <si>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</si>
  <si>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</si>
  <si>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</si>
  <si>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</si>
  <si>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</si>
  <si>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</si>
  <si>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</si>
  <si>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</si>
  <si>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</si>
  <si>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</si>
  <si>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</si>
  <si>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</si>
  <si>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</si>
  <si>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</si>
  <si>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</si>
  <si>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</si>
  <si>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</si>
  <si>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</si>
  <si>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</si>
  <si>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</si>
  <si>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</si>
  <si>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</si>
  <si>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</si>
  <si>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</si>
  <si>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</si>
  <si>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</si>
  <si>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</si>
  <si>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</si>
  <si>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</si>
  <si>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</si>
  <si>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</si>
  <si>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</si>
  <si>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</si>
  <si>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</si>
  <si>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</si>
  <si>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</si>
  <si>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</si>
  <si>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</si>
  <si>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</si>
  <si>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</si>
  <si>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</si>
  <si>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</si>
  <si>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</si>
  <si>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</si>
  <si>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</si>
  <si>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</si>
  <si>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</si>
  <si>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</si>
  <si>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</si>
  <si>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</si>
  <si>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</si>
  <si>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</si>
  <si>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</si>
  <si>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</si>
  <si>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</si>
  <si>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</si>
  <si>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</si>
  <si>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</si>
  <si>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</si>
  <si>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</si>
  <si>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</si>
  <si>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</si>
  <si>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</si>
  <si>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</si>
  <si>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</si>
  <si>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</si>
  <si>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</si>
  <si>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</si>
  <si>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</si>
  <si>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</si>
  <si>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</si>
  <si>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</si>
  <si>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</si>
  <si>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</si>
  <si>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</si>
  <si>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</si>
  <si>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</si>
  <si>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</si>
  <si>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</si>
  <si>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</si>
  <si>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</si>
  <si>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</si>
  <si>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</si>
  <si>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</si>
  <si>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</si>
  <si>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</si>
  <si>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</si>
  <si>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</si>
  <si>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</si>
  <si>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</si>
  <si>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</si>
  <si>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</si>
  <si>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</si>
  <si>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</si>
  <si>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</si>
  <si>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</si>
  <si>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</si>
  <si>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</si>
  <si>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</si>
  <si>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</si>
  <si>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</si>
  <si>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</si>
  <si>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</si>
  <si>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</si>
  <si>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</si>
  <si>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</si>
  <si>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</si>
  <si>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</si>
  <si>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</si>
  <si>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</si>
  <si>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</si>
  <si>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</si>
  <si>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</si>
  <si>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</si>
  <si>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</si>
  <si>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</si>
  <si>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</si>
  <si>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</si>
  <si>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</si>
  <si>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</si>
  <si>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</si>
  <si>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</si>
  <si>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</si>
  <si>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</si>
  <si>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</si>
  <si>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</si>
  <si>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</si>
  <si>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</si>
  <si>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</si>
  <si>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</si>
  <si>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</si>
  <si>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</si>
  <si>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</si>
  <si>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</si>
  <si>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</si>
  <si>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</si>
  <si>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</si>
  <si>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</si>
  <si>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</si>
  <si>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</si>
  <si>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</si>
  <si>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</si>
  <si>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</si>
  <si>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</si>
  <si>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</si>
  <si>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</si>
  <si>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</si>
  <si>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</si>
  <si>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</si>
  <si>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</si>
  <si>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</si>
  <si>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</si>
  <si>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</si>
  <si>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</si>
  <si>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</si>
  <si>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</si>
  <si>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</si>
  <si>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</si>
  <si>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</si>
  <si>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</si>
  <si>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</si>
  <si>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</si>
  <si>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</si>
  <si>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</si>
  <si>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</si>
  <si>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</si>
  <si>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</si>
  <si>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</si>
  <si>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</si>
  <si>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</si>
  <si>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</si>
  <si>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</si>
  <si>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</si>
  <si>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</si>
  <si>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</si>
  <si>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</si>
  <si>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</si>
  <si>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</si>
  <si>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</si>
  <si>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</si>
  <si>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</si>
  <si>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</si>
  <si>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</si>
  <si>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</si>
  <si>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</si>
  <si>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</si>
  <si>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</si>
  <si>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</si>
  <si>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</si>
  <si>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</si>
  <si>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</si>
  <si>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</si>
  <si>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</si>
  <si>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</si>
  <si>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</si>
  <si>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</si>
  <si>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</si>
  <si>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</si>
  <si>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</si>
  <si>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</si>
  <si>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</si>
  <si>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</si>
  <si>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</si>
  <si>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</si>
  <si>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</si>
  <si>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</si>
  <si>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</si>
  <si>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</si>
  <si>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</si>
  <si>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</si>
  <si>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</si>
  <si>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</si>
  <si>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</si>
  <si>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</si>
  <si>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</si>
  <si>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</si>
  <si>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</si>
  <si>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</si>
  <si>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</si>
  <si>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</si>
  <si>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</si>
  <si>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</si>
  <si>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</si>
  <si>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</si>
  <si>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</si>
  <si>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</si>
  <si>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</si>
  <si>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</si>
  <si>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</si>
  <si>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</si>
  <si>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</si>
  <si>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</si>
  <si>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</si>
  <si>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</si>
  <si>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</si>
  <si>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</si>
  <si>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</si>
  <si>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</si>
  <si>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</si>
  <si>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</si>
  <si>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</si>
  <si>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</si>
  <si>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</si>
  <si>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</si>
  <si>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</si>
  <si>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</si>
  <si>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</si>
  <si>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</si>
  <si>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</si>
  <si>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</si>
  <si>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</si>
  <si>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</si>
  <si>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</si>
  <si>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</si>
  <si>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</si>
  <si>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</si>
  <si>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</si>
  <si>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</si>
  <si>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</si>
  <si>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</si>
  <si>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</si>
  <si>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</si>
  <si>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</si>
  <si>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</si>
  <si>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</si>
  <si>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</si>
  <si>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</si>
  <si>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</si>
  <si>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</si>
  <si>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</si>
  <si>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</si>
  <si>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</si>
  <si>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</si>
  <si>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</si>
  <si>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</si>
  <si>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</si>
  <si>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</si>
  <si>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</si>
  <si>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</si>
  <si>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</si>
  <si>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</si>
  <si>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</si>
  <si>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</si>
  <si>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</si>
  <si>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</si>
  <si>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</si>
  <si>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</si>
  <si>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</si>
  <si>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</si>
  <si>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</si>
  <si>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</si>
  <si>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</si>
  <si>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</si>
  <si>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</si>
  <si>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</si>
  <si>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</si>
  <si>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</si>
  <si>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</si>
  <si>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</si>
  <si>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</si>
  <si>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</si>
  <si>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</si>
  <si>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</si>
  <si>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</si>
  <si>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</si>
  <si>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</si>
  <si>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</si>
  <si>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</si>
  <si>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</si>
  <si>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</si>
  <si>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</si>
  <si>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</si>
  <si>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</si>
  <si>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</si>
  <si>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</si>
  <si>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</si>
  <si>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</si>
  <si>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</si>
  <si>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</si>
  <si>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</si>
  <si>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</si>
  <si>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</si>
  <si>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</si>
  <si>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</si>
  <si>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</si>
  <si>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</si>
  <si>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</si>
  <si>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</si>
  <si>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</si>
  <si>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</si>
  <si>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</si>
  <si>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</si>
  <si>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</si>
  <si>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</si>
  <si>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</si>
  <si>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</si>
  <si>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</si>
  <si>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</si>
  <si>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</si>
  <si>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</si>
  <si>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</si>
  <si>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</si>
  <si>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</si>
  <si>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</si>
  <si>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</si>
  <si>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</si>
  <si>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</si>
  <si>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</si>
  <si>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</si>
  <si>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</si>
  <si>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</si>
  <si>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</si>
  <si>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</si>
  <si>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</si>
  <si>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</si>
  <si>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</si>
  <si>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</si>
  <si>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</si>
  <si>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</si>
  <si>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</si>
  <si>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</si>
  <si>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</si>
  <si>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</si>
  <si>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</si>
  <si>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</si>
  <si>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</si>
  <si>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</si>
  <si>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</si>
  <si>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</si>
  <si>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</si>
  <si>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</si>
  <si>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</si>
  <si>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</si>
  <si>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</si>
  <si>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</si>
  <si>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</si>
  <si>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</si>
  <si>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</si>
  <si>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</si>
  <si>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</si>
  <si>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</si>
  <si>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</si>
  <si>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</si>
  <si>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</si>
  <si>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</si>
  <si>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</si>
  <si>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</si>
  <si>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</si>
  <si>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</si>
  <si>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</si>
  <si>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</si>
  <si>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</si>
  <si>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</si>
  <si>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</si>
  <si>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</si>
  <si>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</si>
  <si>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</si>
  <si>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</si>
  <si>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</si>
  <si>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</si>
  <si>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</si>
  <si>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</si>
  <si>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</si>
  <si>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</si>
  <si>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</si>
  <si>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</si>
  <si>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</si>
  <si>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</si>
  <si>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</si>
  <si>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</si>
  <si>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</si>
  <si>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</si>
  <si>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</si>
  <si>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</si>
  <si>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</si>
  <si>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</si>
  <si>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</si>
  <si>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</si>
  <si>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</si>
  <si>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</si>
  <si>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</si>
  <si>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</si>
  <si>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</si>
  <si>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</si>
  <si>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</si>
  <si>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</si>
  <si>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</si>
  <si>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</si>
  <si>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</si>
  <si>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</si>
  <si>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</si>
  <si>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</si>
  <si>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</si>
  <si>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</si>
  <si>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</si>
  <si>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</si>
  <si>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</si>
  <si>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</si>
  <si>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</si>
  <si>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</si>
  <si>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</si>
  <si>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</si>
  <si>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</si>
  <si>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</si>
  <si>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</si>
  <si>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</si>
  <si>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</si>
  <si>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</si>
  <si>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</si>
  <si>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</si>
  <si>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</si>
  <si>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</si>
  <si>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</si>
  <si>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</si>
  <si>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</si>
  <si>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</si>
  <si>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</si>
  <si>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</si>
  <si>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</si>
  <si>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</si>
  <si>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</si>
  <si>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</si>
  <si>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</si>
  <si>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</si>
  <si>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</si>
  <si>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</si>
  <si>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</si>
  <si>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</si>
  <si>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</si>
  <si>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</si>
  <si>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</si>
  <si>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</si>
  <si>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</si>
  <si>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</si>
  <si>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</si>
  <si>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</si>
  <si>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</si>
  <si>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</si>
  <si>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</si>
  <si>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</si>
  <si>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</si>
  <si>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</si>
  <si>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</si>
  <si>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</si>
  <si>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</si>
  <si>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</si>
  <si>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</si>
  <si>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</si>
  <si>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</si>
  <si>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</si>
  <si>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</si>
  <si>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</si>
  <si>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</si>
  <si>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</si>
  <si>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</si>
  <si>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</si>
  <si>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</si>
  <si>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</si>
  <si>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</si>
  <si>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</si>
  <si>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</si>
  <si>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</si>
  <si>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</si>
  <si>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</si>
  <si>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</si>
  <si>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</si>
  <si>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</si>
  <si>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</si>
  <si>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</si>
  <si>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</si>
  <si>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</si>
  <si>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</si>
  <si>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</si>
  <si>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</si>
  <si>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</si>
  <si>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</si>
  <si>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</si>
  <si>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</si>
  <si>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</si>
  <si>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</si>
  <si>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</si>
  <si>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</si>
  <si>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</si>
  <si>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</si>
  <si>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</si>
  <si>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</si>
  <si>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</si>
  <si>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</si>
  <si>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</si>
  <si>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</si>
  <si>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</si>
  <si>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</si>
  <si>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</si>
  <si>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</si>
  <si>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</si>
  <si>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</si>
  <si>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</si>
  <si>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</si>
  <si>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</si>
  <si>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</si>
  <si>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</si>
  <si>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</si>
  <si>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</si>
  <si>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</si>
  <si>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</si>
  <si>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</si>
  <si>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</si>
  <si>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</si>
  <si>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</si>
  <si>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</si>
  <si>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</si>
  <si>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</si>
  <si>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</si>
  <si>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</si>
  <si>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</si>
  <si>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</si>
  <si>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</si>
  <si>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</si>
  <si>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</si>
  <si>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</si>
  <si>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</si>
  <si>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</si>
  <si>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</si>
  <si>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</si>
  <si>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</si>
  <si>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</si>
  <si>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</si>
  <si>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</si>
  <si>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</si>
  <si>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</si>
  <si>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</si>
  <si>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</si>
  <si>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</si>
  <si>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</si>
  <si>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</si>
  <si>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</si>
  <si>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</si>
  <si>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</si>
  <si>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</si>
  <si>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</si>
  <si>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</si>
  <si>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</si>
  <si>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</si>
  <si>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</si>
  <si>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</si>
  <si>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</si>
  <si>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</si>
  <si>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</si>
  <si>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</si>
  <si>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</si>
  <si>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</si>
  <si>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</si>
  <si>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</si>
  <si>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</si>
  <si>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</si>
  <si>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</si>
  <si>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</si>
  <si>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</si>
  <si>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</si>
  <si>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</si>
  <si>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</si>
  <si>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</si>
  <si>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</si>
  <si>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</si>
  <si>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</si>
  <si>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</si>
  <si>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</si>
  <si>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</si>
  <si>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</si>
  <si>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</si>
  <si>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</si>
  <si>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</si>
  <si>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</si>
  <si>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</si>
  <si>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</si>
  <si>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</si>
  <si>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</si>
  <si>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</si>
  <si>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</si>
  <si>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</si>
  <si>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</si>
  <si>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</si>
  <si>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</si>
  <si>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</si>
  <si>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</si>
  <si>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</si>
  <si>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</si>
  <si>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</si>
  <si>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</si>
  <si>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</si>
  <si>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</si>
  <si>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</si>
  <si>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</si>
  <si>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</si>
  <si>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</si>
  <si>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</si>
  <si>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</si>
  <si>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</si>
  <si>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</si>
  <si>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</si>
  <si>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</si>
  <si>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</si>
  <si>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</si>
  <si>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</si>
  <si>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</si>
  <si>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</si>
  <si>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</si>
  <si>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</si>
  <si>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</si>
  <si>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</si>
  <si>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</si>
  <si>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</si>
  <si>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</si>
  <si>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</si>
  <si>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</si>
  <si>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</si>
  <si>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</si>
  <si>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</si>
  <si>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</si>
  <si>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</si>
  <si>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</si>
  <si>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</si>
  <si>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</si>
  <si>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</si>
  <si>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</si>
  <si>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</si>
  <si>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</si>
  <si>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</si>
  <si>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</si>
  <si>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</si>
  <si>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</si>
  <si>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</si>
  <si>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</si>
  <si>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</si>
  <si>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</si>
  <si>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</si>
  <si>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</si>
  <si>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</si>
  <si>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</si>
  <si>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</si>
  <si>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</si>
  <si>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</si>
  <si>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</si>
  <si>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</si>
  <si>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</si>
  <si>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</si>
  <si>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</si>
  <si>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</si>
  <si>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</si>
  <si>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</si>
  <si>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</si>
  <si>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</si>
  <si>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</si>
  <si>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</si>
  <si>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</si>
  <si>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</si>
  <si>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</si>
  <si>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</si>
  <si>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</si>
  <si>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</si>
  <si>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</si>
  <si>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</si>
  <si>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</si>
  <si>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</si>
  <si>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</si>
  <si>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</si>
  <si>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</si>
  <si>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</si>
  <si>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</si>
  <si>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</si>
  <si>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</si>
  <si>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</si>
  <si>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</si>
  <si>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</si>
  <si>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</si>
  <si>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</si>
  <si>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</si>
  <si>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</si>
  <si>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</si>
  <si>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</si>
  <si>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</si>
  <si>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</si>
  <si>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</si>
  <si>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</si>
  <si>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</si>
  <si>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</si>
  <si>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</si>
  <si>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</si>
  <si>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</si>
  <si>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</si>
  <si>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</si>
  <si>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</si>
  <si>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</si>
  <si>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</si>
  <si>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</si>
  <si>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</si>
  <si>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</si>
  <si>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</si>
  <si>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</si>
  <si>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</si>
  <si>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</si>
  <si>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</si>
  <si>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</si>
  <si>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</si>
  <si>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</si>
  <si>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</si>
  <si>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</si>
  <si>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</si>
  <si>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</si>
  <si>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</si>
  <si>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</si>
  <si>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</si>
  <si>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</si>
  <si>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</si>
  <si>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</si>
  <si>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</si>
  <si>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</si>
  <si>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</si>
  <si>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</si>
  <si>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</si>
  <si>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</si>
  <si>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</si>
  <si>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</si>
  <si>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</si>
  <si>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</si>
  <si>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</si>
  <si>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</si>
  <si>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</si>
  <si>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</si>
  <si>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</si>
  <si>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</si>
  <si>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</si>
  <si>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</si>
  <si>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</si>
  <si>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</si>
  <si>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</si>
  <si>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</si>
  <si>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</si>
  <si>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</si>
  <si>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</si>
  <si>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</si>
  <si>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</si>
  <si>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</si>
  <si>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</si>
  <si>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</si>
  <si>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</si>
  <si>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</si>
  <si>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</si>
  <si>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</si>
  <si>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</si>
  <si>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</si>
  <si>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</si>
  <si>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</si>
  <si>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</si>
  <si>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</si>
  <si>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</si>
  <si>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</si>
  <si>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</si>
  <si>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</si>
  <si>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</si>
  <si>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</si>
  <si>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</si>
  <si>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</si>
  <si>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</si>
  <si>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</si>
  <si>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</si>
  <si>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</si>
  <si>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</si>
  <si>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</si>
  <si>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</si>
  <si>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</si>
  <si>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</si>
  <si>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</si>
  <si>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</si>
  <si>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</si>
  <si>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</si>
  <si>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</si>
  <si>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</si>
  <si>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</si>
  <si>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</si>
  <si>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</si>
  <si>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</si>
  <si>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</si>
  <si>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</si>
  <si>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</si>
  <si>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</si>
  <si>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</si>
  <si>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</si>
  <si>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</si>
  <si>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</si>
  <si>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</si>
  <si>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</si>
  <si>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</si>
  <si>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</si>
  <si>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</si>
  <si>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</si>
  <si>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</si>
  <si>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</si>
  <si>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</si>
  <si>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</si>
  <si>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</si>
  <si>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</si>
  <si>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</si>
  <si>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</si>
  <si>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</si>
  <si>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</si>
  <si>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</si>
  <si>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</si>
  <si>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</si>
  <si>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</si>
  <si>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</si>
  <si>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</si>
  <si>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</si>
  <si>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</si>
  <si>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</si>
  <si>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</si>
  <si>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</si>
  <si>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</si>
  <si>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</si>
  <si>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</si>
  <si>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</si>
  <si>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</si>
  <si>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</si>
  <si>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</si>
  <si>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</si>
  <si>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</si>
  <si>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</si>
  <si>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</si>
  <si>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</si>
  <si>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</si>
  <si>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</si>
  <si>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</si>
  <si>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</si>
  <si>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</si>
  <si>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</si>
  <si>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</si>
  <si>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</si>
  <si>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</si>
  <si>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</si>
  <si>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</si>
  <si>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</si>
  <si>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</si>
  <si>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</si>
  <si>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</si>
  <si>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</si>
  <si>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</si>
  <si>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</si>
  <si>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</si>
  <si>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</si>
  <si>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</si>
  <si>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</si>
  <si>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</si>
  <si>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</si>
  <si>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</si>
  <si>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</si>
  <si>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</si>
  <si>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</si>
  <si>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</si>
  <si>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</si>
  <si>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</si>
  <si>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</si>
  <si>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</si>
  <si>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</si>
  <si>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</si>
  <si>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</si>
  <si>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</si>
  <si>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</si>
  <si>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</si>
  <si>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</si>
  <si>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</si>
  <si>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</si>
  <si>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</si>
  <si>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</si>
  <si>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</si>
  <si>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</si>
  <si>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</si>
  <si>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</si>
  <si>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</si>
  <si>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</si>
  <si>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</si>
  <si>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</si>
  <si>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</si>
  <si>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</si>
  <si>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</si>
  <si>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</si>
  <si>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</si>
  <si>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</si>
  <si>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</si>
  <si>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</si>
  <si>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</si>
  <si>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</si>
  <si>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</si>
  <si>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</si>
  <si>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</si>
  <si>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</si>
  <si>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</si>
  <si>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</si>
  <si>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</si>
  <si>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</si>
  <si>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</si>
  <si>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</si>
  <si>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</si>
  <si>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</si>
  <si>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</si>
  <si>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</si>
  <si>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</si>
  <si>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</si>
  <si>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</si>
  <si>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</si>
  <si>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</si>
  <si>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</si>
  <si>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</si>
  <si>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</si>
  <si>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</si>
  <si>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</si>
  <si>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</si>
  <si>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</si>
  <si>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</si>
  <si>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</si>
  <si>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</si>
  <si>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</si>
  <si>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</si>
  <si>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</si>
  <si>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</si>
  <si>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</si>
  <si>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</si>
  <si>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</si>
  <si>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</si>
  <si>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</si>
  <si>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</si>
  <si>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</si>
  <si>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</si>
  <si>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</si>
  <si>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</si>
  <si>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</si>
  <si>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</si>
  <si>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</si>
  <si>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</si>
  <si>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</si>
  <si>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</si>
  <si>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</si>
  <si>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</si>
  <si>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</si>
  <si>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</si>
  <si>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</si>
  <si>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</si>
  <si>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</si>
  <si>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</si>
  <si>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</si>
  <si>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</si>
  <si>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</si>
  <si>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</si>
  <si>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</si>
  <si>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</si>
  <si>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</si>
  <si>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</si>
  <si>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</si>
  <si>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</si>
  <si>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</si>
  <si>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</si>
  <si>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</si>
  <si>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</si>
  <si>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</si>
  <si>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</si>
  <si>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</si>
  <si>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</si>
  <si>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</si>
  <si>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</si>
  <si>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</si>
  <si>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</si>
  <si>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</si>
  <si>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</si>
  <si>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</si>
  <si>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</si>
  <si>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</si>
  <si>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</si>
  <si>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</si>
  <si>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</si>
  <si>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</si>
  <si>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</si>
  <si>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</si>
  <si>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</si>
  <si>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</si>
  <si>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</si>
  <si>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</si>
  <si>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</si>
  <si>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</si>
  <si>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</si>
  <si>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</si>
  <si>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</si>
  <si>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</si>
  <si>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</si>
  <si>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</si>
  <si>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</si>
  <si>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</si>
  <si>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</si>
  <si>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</si>
  <si>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</si>
  <si>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</si>
  <si>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</si>
  <si>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</si>
  <si>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</si>
  <si>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</si>
  <si>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</si>
  <si>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</si>
  <si>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</si>
  <si>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</si>
  <si>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</si>
  <si>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</si>
  <si>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</si>
  <si>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</si>
  <si>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</si>
  <si>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</si>
  <si>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</si>
  <si>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</si>
  <si>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</si>
  <si>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</si>
  <si>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</si>
  <si>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</si>
  <si>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</si>
  <si>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</si>
  <si>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</si>
  <si>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</si>
  <si>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</si>
  <si>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</si>
  <si>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</si>
  <si>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</si>
  <si>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</si>
  <si>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</si>
  <si>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</si>
  <si>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</si>
  <si>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</si>
  <si>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</si>
  <si>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</si>
  <si>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</si>
  <si>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</si>
  <si>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</si>
  <si>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</si>
  <si>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</si>
  <si>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</si>
  <si>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</si>
  <si>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</si>
  <si>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</si>
  <si>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</si>
  <si>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</si>
  <si>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</si>
  <si>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</si>
  <si>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</si>
  <si>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</si>
  <si>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</si>
  <si>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</si>
  <si>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</si>
  <si>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</si>
  <si>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</si>
  <si>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</si>
  <si>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</si>
  <si>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</si>
  <si>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</si>
  <si>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</si>
  <si>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</si>
  <si>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</si>
  <si>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</si>
  <si>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</si>
  <si>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</si>
  <si>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</si>
  <si>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</si>
  <si>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</si>
  <si>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</si>
  <si>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</si>
  <si>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</si>
  <si>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</si>
  <si>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</si>
  <si>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</si>
  <si>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</si>
  <si>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</si>
  <si>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</si>
  <si>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</si>
  <si>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</si>
  <si>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</si>
  <si>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</si>
  <si>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</si>
  <si>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</si>
  <si>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</si>
  <si>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</si>
  <si>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</si>
  <si>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</si>
  <si>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</si>
  <si>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</si>
  <si>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</si>
  <si>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</si>
  <si>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</si>
  <si>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</si>
  <si>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</si>
  <si>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</si>
  <si>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</si>
  <si>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</si>
  <si>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</si>
  <si>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</si>
  <si>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</si>
  <si>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</si>
  <si>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</si>
  <si>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</si>
  <si>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</si>
  <si>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</si>
  <si>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</si>
  <si>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</si>
  <si>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</si>
  <si>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</si>
  <si>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</si>
  <si>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</si>
  <si>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</si>
  <si>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</si>
  <si>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</si>
  <si>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</si>
  <si>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</si>
  <si>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</si>
  <si>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</si>
  <si>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</si>
  <si>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</si>
  <si>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</si>
  <si>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</si>
  <si>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</si>
  <si>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</si>
  <si>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</si>
  <si>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</si>
  <si>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</si>
  <si>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</si>
  <si>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</si>
  <si>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</si>
  <si>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</si>
  <si>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</si>
  <si>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</si>
  <si>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</si>
  <si>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</si>
  <si>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</si>
  <si>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</si>
  <si>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</si>
  <si>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</si>
  <si>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</si>
  <si>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</si>
  <si>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</si>
  <si>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</si>
  <si>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</si>
  <si>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</si>
  <si>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</si>
  <si>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</si>
  <si>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</si>
  <si>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</si>
  <si>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</si>
  <si>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</si>
  <si>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</si>
  <si>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</si>
  <si>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</si>
  <si>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</si>
  <si>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</si>
  <si>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</si>
  <si>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</si>
  <si>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</si>
  <si>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</si>
  <si>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</si>
  <si>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</si>
  <si>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</si>
  <si>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</si>
  <si>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</si>
  <si>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</si>
  <si>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</si>
  <si>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</si>
  <si>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</si>
  <si>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</si>
  <si>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</si>
  <si>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</si>
  <si>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</si>
  <si>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</si>
  <si>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</si>
  <si>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</si>
  <si>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</si>
  <si>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</si>
  <si>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</si>
  <si>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</si>
  <si>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</si>
  <si>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</si>
  <si>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</si>
  <si>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</si>
  <si>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</si>
  <si>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</si>
  <si>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</si>
  <si>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</si>
  <si>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</si>
  <si>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</si>
  <si>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</si>
  <si>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</si>
  <si>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</si>
  <si>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</si>
  <si>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</si>
  <si>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</si>
  <si>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</si>
  <si>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</si>
  <si>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</si>
  <si>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</si>
  <si>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</si>
  <si>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</si>
  <si>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</si>
  <si>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</si>
  <si>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</si>
  <si>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</si>
  <si>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</si>
  <si>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</si>
  <si>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</si>
  <si>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</si>
  <si>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</si>
  <si>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</si>
  <si>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</si>
  <si>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</si>
  <si>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</si>
  <si>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</si>
  <si>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</si>
  <si>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</si>
  <si>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</si>
  <si>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</si>
  <si>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</si>
  <si>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</si>
  <si>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</si>
  <si>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</si>
  <si>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</si>
  <si>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</si>
  <si>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</si>
  <si>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</si>
  <si>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</si>
  <si>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</si>
  <si>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</si>
  <si>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</si>
  <si>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</si>
  <si>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</si>
  <si>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</si>
  <si>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</si>
  <si>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</si>
  <si>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</si>
  <si>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</si>
  <si>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</si>
  <si>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</si>
  <si>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</si>
  <si>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</si>
  <si>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</si>
  <si>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</si>
  <si>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</si>
  <si>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</si>
  <si>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</si>
  <si>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</si>
  <si>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</si>
  <si>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</si>
  <si>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</si>
  <si>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</si>
  <si>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</si>
  <si>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</si>
  <si>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</si>
  <si>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</si>
  <si>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</si>
  <si>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</si>
  <si>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</si>
  <si>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</si>
  <si>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</si>
  <si>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</si>
  <si>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</si>
  <si>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</si>
  <si>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</si>
  <si>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</si>
  <si>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</si>
  <si>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</si>
  <si>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</si>
  <si>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</si>
  <si>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</si>
  <si>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</si>
  <si>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</si>
  <si>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</si>
  <si>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</si>
  <si>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</si>
  <si>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</si>
  <si>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</si>
  <si>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</si>
  <si>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</si>
  <si>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</si>
  <si>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</si>
  <si>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</si>
  <si>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</si>
  <si>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</si>
  <si>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</si>
  <si>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</si>
  <si>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</si>
  <si>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</si>
  <si>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</si>
  <si>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</si>
  <si>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</si>
  <si>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</si>
  <si>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</si>
  <si>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</si>
  <si>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</si>
  <si>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</si>
  <si>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</si>
  <si>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</si>
  <si>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</si>
  <si>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</si>
  <si>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</si>
  <si>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</si>
  <si>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</si>
  <si>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</si>
  <si>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</si>
  <si>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</si>
  <si>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</si>
  <si>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</si>
  <si>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</si>
  <si>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</si>
  <si>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</si>
  <si>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</si>
  <si>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</si>
  <si>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</si>
  <si>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</si>
  <si>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</si>
  <si>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</si>
  <si>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</si>
  <si>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</si>
  <si>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</si>
  <si>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</si>
  <si>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</si>
  <si>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</si>
  <si>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</si>
  <si>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</si>
  <si>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</si>
  <si>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</si>
  <si>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</si>
  <si>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</si>
  <si>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</si>
  <si>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</si>
  <si>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</si>
  <si>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</si>
  <si>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</si>
  <si>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</si>
  <si>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</si>
  <si>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</si>
  <si>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</si>
  <si>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</si>
  <si>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</si>
  <si>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</si>
  <si>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</si>
  <si>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</si>
  <si>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</si>
  <si>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</si>
  <si>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</si>
  <si>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</si>
  <si>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</si>
  <si>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</si>
  <si>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</si>
  <si>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</si>
  <si>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</si>
  <si>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</si>
  <si>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</si>
  <si>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</si>
  <si>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</si>
  <si>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</si>
  <si>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</si>
  <si>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</si>
  <si>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</si>
  <si>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</si>
  <si>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</si>
  <si>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</si>
  <si>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</si>
  <si>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</si>
  <si>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</si>
  <si>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</si>
  <si>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</si>
  <si>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</si>
  <si>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</si>
  <si>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</si>
  <si>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</si>
  <si>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</si>
  <si>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</si>
  <si>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</si>
  <si>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</si>
  <si>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</si>
  <si>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</si>
  <si>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</si>
  <si>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</si>
  <si>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</si>
  <si>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</si>
  <si>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</si>
  <si>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</si>
  <si>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</si>
  <si>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</si>
  <si>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</si>
  <si>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</si>
  <si>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</si>
  <si>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</si>
  <si>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</si>
  <si>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</si>
  <si>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</si>
  <si>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</si>
  <si>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</si>
  <si>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</si>
  <si>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</si>
  <si>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</si>
  <si>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</si>
  <si>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</si>
  <si>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</si>
  <si>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</si>
  <si>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</si>
  <si>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</si>
  <si>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</si>
  <si>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</si>
  <si>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</si>
  <si>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</si>
  <si>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</si>
  <si>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</si>
  <si>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</si>
  <si>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</si>
  <si>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</si>
  <si>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</si>
  <si>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</si>
  <si>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</si>
  <si>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</si>
  <si>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</si>
  <si>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</si>
  <si>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</si>
  <si>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</si>
  <si>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</si>
  <si>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</si>
  <si>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</si>
  <si>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</si>
  <si>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</si>
  <si>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</si>
  <si>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</si>
  <si>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</si>
  <si>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</si>
  <si>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</si>
  <si>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</si>
  <si>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</si>
  <si>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</si>
  <si>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</si>
  <si>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</si>
  <si>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</si>
  <si>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</si>
  <si>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</si>
  <si>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</si>
  <si>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</si>
  <si>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</si>
  <si>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</si>
  <si>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</si>
  <si>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</si>
  <si>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</si>
  <si>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</si>
  <si>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</si>
  <si>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</si>
  <si>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</si>
  <si>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</si>
  <si>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</si>
  <si>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</si>
  <si>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</si>
  <si>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</si>
  <si>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</si>
  <si>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</si>
  <si>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</si>
  <si>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</si>
  <si>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</si>
  <si>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</si>
  <si>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</si>
  <si>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</si>
  <si>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</si>
  <si>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</si>
  <si>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</si>
  <si>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</si>
  <si>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</si>
  <si>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</si>
  <si>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</si>
  <si>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</si>
  <si>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</si>
  <si>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</si>
  <si>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</si>
  <si>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</si>
  <si>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</si>
  <si>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</si>
  <si>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</si>
  <si>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</si>
  <si>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</si>
  <si>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</si>
  <si>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</si>
  <si>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</si>
  <si>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</si>
  <si>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</si>
  <si>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</si>
  <si>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</si>
  <si>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</si>
  <si>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</si>
  <si>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</si>
  <si>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</si>
  <si>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</si>
  <si>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</si>
  <si>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</si>
  <si>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</si>
  <si>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</si>
  <si>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</si>
  <si>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</si>
  <si>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</si>
  <si>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</si>
  <si>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</si>
  <si>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</si>
  <si>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</si>
  <si>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</si>
  <si>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</si>
  <si>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</si>
  <si>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</si>
  <si>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</si>
  <si>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</si>
  <si>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</si>
  <si>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</si>
  <si>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</si>
  <si>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</si>
  <si>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</si>
  <si>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</si>
  <si>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</si>
  <si>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</si>
  <si>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</si>
  <si>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</si>
  <si>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</si>
  <si>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</si>
  <si>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</si>
  <si>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</si>
  <si>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</si>
  <si>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</si>
  <si>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</si>
  <si>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</si>
  <si>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</si>
  <si>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</si>
  <si>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</si>
  <si>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</si>
  <si>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</si>
  <si>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</si>
  <si>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</si>
  <si>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</si>
  <si>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</si>
  <si>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</si>
  <si>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</si>
  <si>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</si>
  <si>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</si>
  <si>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</si>
  <si>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</si>
  <si>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</si>
  <si>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</si>
  <si>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</si>
  <si>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</si>
  <si>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</si>
  <si>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</si>
  <si>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</si>
  <si>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</si>
  <si>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</si>
  <si>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</si>
  <si>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</si>
  <si>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</si>
  <si>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</si>
  <si>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</si>
  <si>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</si>
  <si>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</si>
  <si>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</si>
  <si>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</si>
  <si>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</si>
  <si>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</si>
  <si>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</si>
  <si>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</si>
  <si>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</si>
  <si>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</si>
  <si>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</si>
  <si>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</si>
  <si>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</si>
  <si>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</si>
  <si>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</si>
  <si>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</si>
  <si>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</si>
  <si>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</si>
  <si>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</si>
  <si>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</si>
  <si>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</si>
  <si>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</si>
  <si>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</si>
  <si>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</si>
  <si>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</si>
  <si>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</si>
  <si>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</si>
  <si>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</si>
  <si>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</si>
  <si>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</si>
  <si>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</si>
  <si>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</si>
  <si>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</si>
  <si>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</si>
  <si>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</si>
  <si>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</si>
  <si>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</si>
  <si>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</si>
  <si>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</si>
  <si>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</si>
  <si>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</si>
  <si>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</si>
  <si>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</si>
  <si>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</si>
  <si>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</si>
  <si>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</si>
  <si>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</si>
  <si>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</si>
  <si>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</si>
  <si>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</si>
  <si>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</si>
  <si>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</si>
  <si>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</si>
  <si>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</si>
  <si>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</si>
  <si>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</si>
  <si>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</si>
  <si>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</si>
  <si>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</si>
  <si>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</si>
  <si>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</si>
  <si>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</si>
  <si>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</si>
  <si>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</si>
  <si>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</si>
  <si>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</si>
  <si>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</si>
  <si>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</si>
  <si>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</si>
  <si>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</si>
  <si>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</si>
  <si>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</si>
  <si>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</si>
  <si>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</si>
  <si>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</si>
  <si>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</si>
  <si>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</si>
  <si>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</si>
  <si>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</si>
  <si>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</si>
  <si>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</si>
  <si>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</si>
  <si>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</si>
  <si>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</si>
  <si>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</si>
  <si>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</si>
  <si>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</si>
  <si>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</si>
  <si>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</si>
  <si>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</si>
  <si>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</si>
  <si>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</si>
  <si>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</si>
  <si>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</si>
  <si>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</si>
  <si>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</si>
  <si>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</si>
  <si>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</si>
  <si>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</si>
  <si>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</si>
  <si>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</si>
  <si>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</si>
  <si>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</si>
  <si>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</si>
  <si>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</si>
  <si>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</si>
  <si>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</si>
  <si>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</si>
  <si>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</si>
  <si>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</si>
  <si>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</si>
  <si>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</si>
  <si>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</si>
  <si>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</si>
  <si>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</si>
  <si>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</si>
  <si>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</si>
  <si>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</si>
  <si>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</si>
  <si>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</si>
  <si>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</si>
  <si>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</si>
  <si>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</si>
  <si>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</si>
  <si>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</si>
  <si>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</si>
  <si>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</si>
  <si>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</si>
  <si>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</si>
  <si>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</si>
  <si>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</si>
  <si>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</si>
  <si>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</si>
  <si>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</si>
  <si>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</si>
  <si>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</si>
  <si>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</si>
  <si>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</si>
  <si>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</si>
  <si>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</si>
  <si>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</si>
  <si>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</si>
  <si>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</si>
  <si>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</si>
  <si>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</si>
  <si>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</si>
  <si>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</si>
  <si>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</si>
  <si>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</si>
  <si>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</si>
  <si>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</si>
  <si>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</si>
  <si>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</si>
  <si>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</si>
  <si>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</si>
  <si>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</si>
  <si>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</si>
  <si>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</si>
  <si>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</si>
  <si>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</si>
  <si>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</si>
  <si>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</si>
  <si>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</si>
  <si>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</si>
  <si>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</si>
  <si>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</si>
  <si>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</si>
  <si>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</si>
  <si>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</si>
  <si>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</si>
  <si>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</si>
  <si>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</si>
  <si>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</si>
  <si>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</si>
  <si>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</si>
  <si>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</si>
  <si>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</si>
  <si>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</si>
  <si>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</si>
  <si>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</si>
  <si>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</si>
  <si>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</si>
  <si>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</si>
  <si>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</si>
  <si>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</si>
  <si>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</si>
  <si>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</si>
  <si>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</si>
  <si>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</si>
  <si>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</si>
  <si>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</si>
  <si>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</si>
  <si>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</si>
  <si>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</si>
  <si>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</si>
  <si>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</si>
  <si>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</si>
  <si>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</si>
  <si>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</si>
  <si>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</si>
  <si>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</si>
  <si>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</si>
  <si>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</si>
  <si>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</si>
  <si>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</si>
  <si>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</si>
  <si>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</si>
  <si>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</si>
  <si>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</si>
  <si>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</si>
  <si>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</si>
  <si>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</si>
  <si>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</si>
  <si>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</si>
  <si>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</si>
  <si>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</si>
  <si>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</si>
  <si>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</si>
  <si>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</si>
  <si>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</si>
  <si>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</si>
  <si>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</si>
  <si>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</si>
  <si>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</si>
  <si>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</si>
  <si>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</si>
  <si>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</si>
  <si>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</si>
  <si>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</si>
  <si>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</si>
  <si>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</si>
  <si>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</si>
  <si>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</si>
  <si>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</si>
  <si>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</si>
  <si>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</si>
  <si>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</si>
  <si>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</si>
  <si>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</si>
  <si>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</si>
  <si>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</si>
  <si>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</si>
  <si>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</si>
  <si>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</si>
  <si>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</si>
  <si>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</si>
  <si>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</si>
  <si>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</si>
  <si>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</si>
  <si>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</si>
  <si>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</si>
  <si>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</si>
  <si>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</si>
  <si>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</si>
  <si>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</si>
  <si>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</si>
  <si>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</si>
  <si>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</si>
  <si>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</si>
  <si>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</si>
  <si>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</si>
  <si>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</si>
  <si>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</si>
  <si>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</si>
  <si>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</si>
  <si>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</si>
  <si>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</si>
  <si>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</si>
  <si>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</si>
  <si>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</si>
  <si>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</si>
  <si>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</si>
  <si>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</si>
  <si>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</si>
  <si>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</si>
  <si>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</si>
  <si>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</si>
  <si>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</si>
  <si>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</si>
  <si>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</si>
  <si>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</si>
  <si>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</si>
  <si>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</si>
  <si>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</si>
  <si>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</si>
  <si>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</si>
  <si>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</si>
  <si>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</si>
  <si>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</si>
  <si>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</si>
  <si>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</si>
  <si>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</si>
  <si>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</si>
  <si>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</si>
  <si>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</si>
  <si>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</si>
  <si>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</si>
  <si>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</si>
  <si>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</si>
  <si>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</si>
  <si>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</si>
  <si>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</si>
  <si>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</si>
  <si>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</si>
  <si>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</si>
  <si>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</si>
  <si>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</si>
  <si>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</si>
  <si>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</si>
  <si>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</si>
  <si>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</si>
  <si>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</si>
  <si>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</si>
  <si>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</si>
  <si>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</si>
  <si>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</si>
  <si>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</si>
  <si>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</si>
  <si>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</si>
  <si>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</si>
  <si>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</si>
  <si>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</si>
  <si>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</si>
  <si>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</si>
  <si>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</si>
  <si>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</si>
  <si>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</si>
  <si>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</si>
  <si>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</si>
  <si>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</si>
  <si>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</si>
  <si>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</si>
  <si>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</si>
  <si>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</si>
  <si>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</si>
  <si>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</si>
  <si>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</si>
  <si>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</si>
  <si>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</si>
  <si>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</si>
  <si>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</si>
  <si>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</si>
  <si>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</si>
  <si>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</si>
  <si>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</si>
  <si>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</si>
  <si>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</si>
  <si>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</si>
  <si>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</si>
  <si>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</si>
  <si>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</si>
  <si>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</si>
  <si>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</si>
  <si>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</si>
  <si>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</si>
  <si>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</si>
  <si>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</si>
  <si>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</si>
  <si>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</si>
  <si>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</si>
  <si>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</si>
  <si>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</si>
  <si>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</si>
  <si>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</si>
  <si>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</si>
  <si>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</si>
  <si>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</si>
  <si>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</si>
  <si>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</si>
  <si>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</si>
  <si>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</si>
  <si>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</si>
  <si>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</si>
  <si>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</si>
  <si>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</si>
  <si>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</si>
  <si>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</si>
  <si>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</si>
  <si>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</si>
  <si>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</si>
  <si>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</si>
  <si>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</si>
  <si>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</si>
  <si>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</si>
  <si>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</si>
  <si>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</si>
  <si>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</si>
  <si>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</si>
  <si>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</si>
  <si>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</si>
  <si>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</si>
  <si>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</si>
  <si>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</si>
  <si>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</si>
  <si>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</si>
  <si>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</si>
  <si>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</si>
  <si>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</si>
  <si>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</si>
  <si>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</si>
  <si>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</si>
  <si>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</si>
  <si>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</si>
  <si>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</si>
  <si>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</si>
  <si>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</si>
  <si>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</si>
  <si>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</si>
  <si>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</si>
  <si>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</si>
  <si>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</si>
  <si>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</si>
  <si>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</si>
  <si>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</si>
  <si>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</si>
  <si>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</si>
  <si>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</si>
  <si>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</si>
  <si>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</si>
  <si>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</si>
  <si>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</si>
  <si>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</si>
  <si>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</si>
  <si>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</si>
  <si>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</si>
  <si>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</si>
  <si>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</si>
  <si>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</si>
  <si>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</si>
  <si>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</si>
  <si>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</si>
  <si>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</si>
  <si>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</si>
  <si>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</si>
  <si>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</si>
  <si>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</si>
  <si>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</si>
  <si>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</si>
  <si>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</si>
  <si>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</si>
  <si>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</si>
  <si>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</si>
  <si>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</si>
  <si>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</si>
  <si>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</si>
  <si>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</si>
  <si>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</si>
  <si>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</si>
  <si>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</si>
  <si>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</si>
  <si>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</si>
  <si>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</si>
  <si>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</si>
  <si>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</si>
  <si>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</si>
  <si>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</si>
  <si>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</si>
  <si>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</si>
  <si>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</si>
  <si>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</si>
  <si>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</si>
  <si>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</si>
  <si>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</si>
  <si>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</si>
  <si>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</si>
  <si>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</si>
  <si>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</si>
  <si>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</si>
  <si>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</si>
  <si>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</si>
  <si>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</si>
  <si>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</si>
  <si>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</si>
  <si>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</si>
  <si>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</si>
  <si>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</si>
  <si>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</si>
  <si>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</si>
  <si>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</si>
  <si>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</si>
  <si>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</si>
  <si>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</si>
  <si>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</si>
  <si>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</si>
  <si>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</si>
  <si>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</si>
  <si>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</si>
  <si>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</si>
  <si>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</si>
  <si>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</si>
  <si>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</si>
  <si>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</si>
  <si>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</si>
  <si>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</si>
  <si>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</si>
  <si>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</si>
  <si>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</si>
  <si>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</si>
  <si>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</si>
  <si>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</si>
  <si>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</si>
  <si>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</si>
  <si>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</si>
  <si>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</si>
  <si>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</si>
  <si>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</si>
  <si>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</si>
  <si>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</si>
  <si>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</si>
  <si>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</si>
  <si>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</si>
  <si>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</si>
  <si>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</si>
  <si>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</si>
  <si>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</si>
  <si>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</si>
  <si>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</si>
  <si>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</si>
  <si>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</si>
  <si>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</si>
  <si>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</si>
  <si>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</si>
  <si>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</si>
  <si>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</si>
  <si>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</si>
  <si>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</si>
  <si>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</si>
  <si>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</si>
  <si>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</si>
  <si>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</si>
  <si>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</si>
  <si>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</si>
  <si>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</si>
  <si>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</si>
  <si>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</si>
  <si>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</si>
  <si>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</si>
  <si>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</si>
  <si>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</si>
  <si>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</si>
  <si>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</si>
  <si>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</si>
  <si>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</si>
  <si>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</si>
  <si>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</si>
  <si>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</si>
  <si>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</si>
  <si>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</si>
  <si>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</si>
  <si>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</si>
  <si>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</si>
  <si>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</si>
  <si>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</si>
  <si>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</si>
  <si>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</si>
  <si>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</si>
  <si>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</si>
  <si>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</si>
  <si>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</si>
  <si>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</si>
  <si>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</si>
  <si>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</si>
  <si>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</si>
  <si>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</si>
  <si>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</si>
  <si>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</si>
  <si>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</si>
  <si>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</si>
  <si>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</si>
  <si>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</si>
  <si>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</si>
  <si>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</si>
  <si>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</si>
  <si>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</si>
  <si>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</si>
  <si>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</si>
  <si>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</si>
  <si>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</si>
  <si>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</si>
  <si>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</si>
  <si>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</si>
  <si>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</si>
  <si>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</si>
  <si>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</si>
  <si>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</si>
  <si>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</si>
  <si>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</si>
  <si>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</si>
  <si>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</si>
  <si>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</si>
  <si>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</si>
  <si>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</si>
  <si>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</si>
  <si>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</si>
  <si>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</si>
  <si>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</si>
  <si>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</si>
  <si>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</si>
  <si>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</si>
  <si>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</si>
  <si>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</si>
  <si>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</si>
  <si>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</si>
  <si>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</si>
  <si>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</si>
  <si>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</si>
  <si>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</si>
  <si>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</si>
  <si>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</si>
  <si>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</si>
  <si>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</si>
  <si>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</si>
  <si>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</si>
  <si>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</si>
  <si>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</si>
  <si>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</si>
  <si>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</si>
  <si>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</si>
  <si>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</si>
  <si>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</si>
  <si>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</si>
  <si>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</si>
  <si>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</si>
  <si>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</si>
  <si>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</si>
  <si>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</si>
  <si>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</si>
  <si>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</si>
  <si>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</si>
  <si>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</si>
  <si>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</si>
  <si>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</si>
  <si>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</si>
  <si>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</si>
  <si>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</si>
  <si>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</si>
  <si>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</si>
  <si>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</si>
  <si>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</si>
  <si>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</si>
  <si>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</si>
  <si>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</si>
  <si>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</si>
  <si>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</si>
  <si>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</si>
  <si>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</si>
  <si>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</si>
  <si>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</si>
  <si>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</si>
  <si>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</si>
  <si>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</si>
  <si>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</si>
  <si>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</si>
  <si>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</si>
  <si>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</si>
  <si>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</si>
  <si>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</si>
  <si>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</si>
  <si>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</si>
  <si>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</si>
  <si>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</si>
  <si>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</si>
  <si>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</si>
  <si>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</si>
  <si>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</si>
  <si>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</si>
  <si>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</si>
  <si>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</si>
  <si>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</si>
  <si>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</si>
  <si>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</si>
  <si>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</si>
  <si>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</si>
  <si>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</si>
  <si>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</si>
  <si>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</si>
  <si>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</si>
  <si>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</si>
  <si>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</si>
  <si>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</si>
  <si>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</si>
  <si>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</si>
  <si>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</si>
  <si>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</si>
  <si>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</si>
  <si>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</si>
  <si>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</si>
  <si>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</si>
  <si>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</si>
  <si>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</si>
  <si>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</si>
  <si>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</si>
  <si>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</si>
  <si>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</si>
  <si>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</si>
  <si>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</si>
  <si>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</si>
  <si>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</si>
  <si>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</si>
  <si>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</si>
  <si>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</si>
  <si>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</si>
  <si>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</si>
  <si>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</si>
  <si>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</si>
  <si>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</si>
  <si>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</si>
  <si>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</si>
  <si>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</si>
  <si>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</si>
  <si>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</si>
  <si>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</si>
  <si>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</si>
  <si>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</si>
  <si>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</si>
  <si>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</si>
  <si>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</si>
  <si>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</si>
  <si>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</si>
  <si>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</si>
  <si>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</si>
  <si>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</si>
  <si>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</si>
  <si>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</si>
  <si>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</si>
  <si>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</si>
  <si>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</si>
  <si>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</si>
  <si>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</si>
  <si>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</si>
  <si>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</si>
  <si>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</si>
  <si>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</si>
  <si>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</si>
  <si>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</si>
  <si>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</si>
  <si>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</si>
  <si>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</si>
  <si>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</si>
  <si>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</si>
  <si>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</si>
  <si>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</si>
  <si>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</si>
  <si>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</si>
  <si>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</si>
  <si>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</si>
  <si>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</si>
  <si>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</si>
  <si>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</si>
  <si>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</si>
  <si>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</si>
  <si>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</si>
  <si>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</si>
  <si>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</si>
  <si>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</si>
  <si>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</si>
  <si>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</si>
  <si>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</si>
  <si>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</si>
  <si>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</si>
  <si>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</si>
  <si>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</si>
  <si>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</si>
  <si>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</si>
  <si>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</si>
  <si>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</si>
  <si>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</si>
  <si>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</si>
  <si>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</si>
  <si>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</si>
  <si>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</si>
  <si>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</si>
  <si>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</si>
  <si>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</si>
  <si>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</si>
  <si>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</si>
  <si>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</si>
  <si>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</si>
  <si>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</si>
  <si>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</si>
  <si>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</si>
  <si>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</si>
  <si>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</si>
  <si>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</si>
  <si>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</si>
  <si>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</si>
  <si>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</si>
  <si>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</si>
  <si>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</si>
  <si>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</si>
  <si>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</si>
  <si>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</si>
  <si>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</si>
  <si>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</si>
  <si>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</si>
  <si>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</si>
  <si>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</si>
  <si>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</si>
  <si>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</si>
  <si>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</si>
  <si>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</si>
  <si>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</si>
  <si>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</si>
  <si>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</si>
  <si>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</si>
  <si>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</si>
  <si>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</si>
  <si>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</si>
  <si>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</si>
  <si>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</si>
  <si>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</si>
  <si>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</si>
  <si>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</si>
  <si>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</si>
  <si>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</si>
  <si>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</si>
  <si>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</si>
  <si>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</si>
  <si>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</si>
  <si>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</si>
  <si>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</si>
  <si>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</si>
  <si>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</si>
  <si>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</si>
  <si>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</si>
  <si>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</si>
  <si>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</si>
  <si>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</si>
  <si>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</si>
  <si>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</si>
  <si>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</si>
  <si>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</si>
  <si>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</si>
  <si>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</si>
  <si>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</si>
  <si>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</si>
  <si>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</si>
  <si>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</si>
  <si>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</si>
  <si>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</si>
  <si>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</si>
  <si>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</si>
  <si>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</si>
  <si>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</si>
  <si>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</si>
  <si>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</si>
  <si>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</si>
  <si>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</si>
  <si>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</si>
  <si>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</si>
  <si>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</si>
  <si>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</si>
  <si>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</si>
  <si>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</si>
  <si>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</si>
  <si>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</si>
  <si>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</si>
  <si>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</si>
  <si>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</si>
  <si>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</si>
  <si>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</si>
  <si>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</si>
  <si>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</si>
  <si>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</si>
  <si>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</si>
  <si>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</si>
  <si>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</si>
  <si>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</si>
  <si>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</si>
  <si>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</si>
  <si>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</si>
  <si>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</si>
  <si>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</si>
  <si>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</si>
  <si>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</si>
  <si>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</si>
  <si>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</si>
  <si>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</si>
  <si>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</si>
  <si>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</si>
  <si>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</si>
  <si>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</si>
  <si>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</si>
  <si>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</si>
  <si>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</si>
  <si>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</si>
  <si>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</si>
  <si>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</si>
  <si>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</si>
  <si>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</si>
  <si>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</si>
  <si>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</si>
  <si>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</si>
  <si>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</si>
  <si>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</si>
  <si>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</si>
  <si>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</si>
  <si>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</si>
  <si>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</si>
  <si>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</si>
  <si>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</si>
  <si>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</si>
  <si>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</si>
  <si>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</si>
  <si>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</si>
  <si>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</si>
  <si>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</si>
  <si>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</si>
  <si>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</si>
  <si>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</si>
  <si>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</si>
  <si>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</si>
  <si>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</si>
  <si>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</si>
  <si>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</si>
  <si>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</si>
  <si>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</si>
  <si>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</si>
  <si>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</si>
  <si>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</si>
  <si>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</si>
  <si>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</si>
  <si>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</si>
  <si>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</si>
  <si>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</si>
  <si>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</si>
  <si>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</si>
  <si>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</si>
  <si>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</si>
  <si>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</si>
  <si>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</si>
  <si>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</si>
  <si>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</si>
  <si>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</si>
  <si>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</si>
  <si>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</si>
  <si>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</si>
  <si>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</si>
  <si>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</si>
  <si>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</si>
  <si>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</si>
  <si>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</si>
  <si>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</si>
  <si>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</si>
  <si>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</si>
  <si>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</si>
  <si>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</si>
  <si>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</si>
  <si>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</si>
  <si>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</si>
  <si>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</si>
  <si>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</si>
  <si>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</si>
  <si>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</si>
  <si>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</si>
  <si>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</si>
  <si>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</si>
  <si>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</si>
  <si>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</si>
  <si>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</si>
  <si>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</si>
  <si>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</si>
  <si>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</si>
  <si>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</si>
  <si>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</si>
  <si>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</si>
  <si>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</si>
  <si>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</si>
  <si>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</si>
  <si>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</si>
  <si>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</si>
  <si>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</si>
  <si>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</si>
  <si>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</si>
  <si>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</si>
  <si>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</si>
  <si>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</si>
  <si>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</si>
  <si>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</si>
  <si>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</si>
  <si>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</si>
  <si>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</si>
  <si>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</si>
  <si>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</si>
  <si>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</si>
  <si>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</si>
  <si>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</si>
  <si>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</si>
  <si>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</si>
  <si>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</si>
  <si>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</si>
  <si>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</si>
  <si>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</si>
  <si>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</si>
  <si>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</si>
  <si>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</si>
  <si>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</si>
  <si>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</si>
  <si>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</si>
  <si>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</si>
  <si>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</si>
  <si>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</si>
  <si>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</si>
  <si>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</si>
  <si>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</si>
  <si>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</si>
  <si>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</si>
  <si>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</si>
  <si>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</si>
  <si>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</si>
  <si>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</si>
  <si>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</si>
  <si>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</si>
  <si>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</si>
  <si>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</si>
  <si>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</si>
  <si>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</si>
  <si>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</si>
  <si>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</si>
  <si>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</si>
  <si>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</si>
  <si>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</si>
  <si>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</si>
  <si>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</si>
  <si>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</si>
  <si>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</si>
  <si>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</si>
  <si>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</si>
  <si>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</si>
  <si>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</si>
  <si>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</si>
  <si>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</si>
  <si>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</si>
  <si>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</si>
  <si>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</si>
  <si>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</si>
  <si>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</si>
  <si>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</si>
  <si>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</si>
  <si>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</si>
  <si>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</si>
  <si>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</si>
  <si>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</si>
  <si>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</si>
  <si>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</si>
  <si>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</si>
  <si>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</si>
  <si>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</si>
  <si>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</si>
  <si>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</si>
  <si>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</si>
  <si>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</si>
  <si>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</si>
  <si>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</si>
  <si>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</si>
  <si>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</si>
  <si>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</si>
  <si>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</si>
  <si>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</si>
  <si>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</si>
  <si>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</si>
  <si>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</si>
  <si>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</si>
  <si>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</si>
  <si>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</si>
  <si>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</si>
  <si>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</si>
  <si>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</si>
  <si>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</si>
  <si>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</si>
  <si>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</si>
  <si>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</si>
  <si>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</si>
  <si>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</si>
  <si>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</si>
  <si>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</si>
  <si>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</si>
  <si>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</si>
  <si>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</si>
  <si>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</si>
  <si>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</si>
  <si>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</si>
  <si>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</si>
  <si>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</si>
  <si>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</si>
  <si>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</si>
  <si>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</si>
  <si>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</si>
  <si>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</si>
  <si>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</si>
  <si>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</si>
  <si>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</si>
  <si>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</si>
  <si>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</si>
  <si>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</si>
  <si>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</si>
  <si>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</si>
  <si>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</si>
  <si>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</si>
  <si>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</si>
  <si>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</si>
  <si>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</si>
  <si>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</si>
  <si>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</si>
  <si>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</si>
  <si>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</si>
  <si>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</si>
  <si>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</si>
  <si>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</si>
  <si>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</si>
  <si>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</si>
  <si>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</si>
  <si>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</si>
  <si>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</si>
  <si>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</si>
  <si>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</si>
  <si>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</si>
  <si>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</si>
  <si>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</si>
  <si>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</si>
  <si>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</si>
  <si>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</si>
  <si>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</si>
  <si>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</si>
  <si>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</si>
  <si>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</si>
  <si>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</si>
  <si>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</si>
  <si>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</si>
  <si>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</si>
  <si>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</si>
  <si>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</si>
  <si>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</si>
  <si>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</si>
  <si>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</si>
  <si>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</si>
  <si>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</si>
  <si>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</si>
  <si>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</si>
  <si>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</si>
  <si>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</si>
  <si>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</si>
  <si>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</si>
  <si>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</si>
  <si>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</si>
  <si>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</si>
  <si>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</si>
  <si>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</si>
  <si>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</si>
  <si>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</si>
  <si>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</si>
  <si>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</si>
  <si>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</si>
  <si>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</si>
  <si>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</si>
  <si>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</si>
  <si>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</si>
  <si>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</si>
  <si>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</si>
  <si>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</si>
  <si>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</si>
  <si>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</si>
  <si>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</si>
  <si>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</si>
  <si>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</si>
  <si>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</si>
  <si>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</si>
  <si>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</si>
  <si>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</si>
  <si>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</si>
  <si>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</si>
  <si>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</si>
  <si>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</si>
  <si>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</si>
  <si>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</si>
  <si>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</si>
  <si>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</si>
  <si>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</si>
  <si>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</si>
  <si>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</si>
  <si>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</si>
  <si>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</si>
  <si>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</si>
  <si>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</si>
  <si>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</si>
  <si>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</si>
  <si>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</si>
  <si>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</si>
  <si>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</si>
  <si>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</si>
  <si>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</si>
  <si>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</si>
  <si>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</si>
  <si>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</si>
  <si>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</si>
  <si>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</si>
  <si>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</si>
  <si>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</si>
  <si>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</si>
  <si>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</si>
  <si>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</si>
  <si>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</si>
  <si>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</si>
  <si>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</si>
  <si>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</si>
  <si>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</si>
  <si>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</si>
  <si>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</si>
  <si>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</si>
  <si>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</si>
  <si>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</si>
  <si>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</si>
  <si>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</si>
  <si>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</si>
  <si>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</si>
  <si>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</si>
  <si>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</si>
  <si>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</si>
  <si>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</si>
  <si>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</si>
  <si>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</si>
  <si>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</si>
  <si>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</si>
  <si>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</si>
  <si>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</si>
  <si>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</si>
  <si>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</si>
  <si>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</si>
  <si>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</si>
  <si>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</si>
  <si>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</si>
  <si>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</si>
  <si>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</si>
  <si>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</si>
  <si>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</si>
  <si>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</si>
  <si>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</si>
  <si>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</si>
  <si>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</si>
  <si>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</si>
  <si>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</si>
  <si>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</si>
  <si>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</si>
  <si>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</si>
  <si>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</si>
  <si>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</si>
  <si>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</si>
  <si>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</si>
  <si>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</si>
  <si>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</si>
  <si>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</si>
  <si>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</si>
  <si>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</si>
  <si>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</si>
  <si>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</si>
  <si>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</si>
  <si>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</si>
  <si>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</si>
  <si>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</si>
  <si>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</si>
  <si>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</si>
  <si>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</si>
  <si>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</si>
  <si>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</si>
  <si>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</si>
  <si>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</si>
  <si>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</si>
  <si>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</si>
  <si>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</si>
  <si>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</si>
  <si>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</si>
  <si>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</si>
  <si>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</si>
  <si>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</si>
  <si>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</si>
  <si>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</si>
  <si>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</si>
  <si>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</si>
  <si>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</si>
  <si>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</si>
  <si>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</si>
  <si>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</si>
  <si>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</si>
  <si>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</si>
  <si>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</si>
  <si>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</si>
  <si>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</si>
  <si>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</si>
  <si>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</si>
  <si>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</si>
  <si>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</si>
  <si>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</si>
  <si>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</si>
  <si>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</si>
  <si>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</si>
  <si>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</si>
  <si>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</si>
  <si>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</si>
  <si>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</si>
  <si>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</si>
  <si>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</si>
  <si>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</si>
  <si>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</si>
  <si>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</si>
  <si>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</si>
  <si>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</si>
  <si>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</si>
  <si>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</si>
  <si>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</si>
  <si>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</si>
  <si>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</si>
  <si>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</si>
  <si>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</si>
  <si>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</si>
  <si>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</si>
  <si>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</si>
  <si>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</si>
  <si>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</si>
  <si>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</si>
  <si>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</si>
  <si>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</si>
  <si>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</si>
  <si>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</si>
  <si>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</si>
  <si>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</si>
  <si>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</si>
  <si>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</si>
  <si>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</si>
  <si>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</si>
  <si>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</si>
  <si>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</si>
  <si>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</si>
  <si>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</si>
  <si>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</si>
  <si>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</si>
  <si>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</si>
  <si>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</si>
  <si>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</si>
  <si>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</si>
  <si>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</si>
  <si>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</si>
  <si>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</si>
  <si>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</si>
  <si>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</si>
  <si>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</si>
  <si>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</si>
  <si>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</si>
  <si>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</si>
  <si>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</si>
  <si>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</si>
  <si>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</si>
  <si>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</si>
  <si>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</si>
  <si>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</si>
  <si>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</si>
  <si>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</si>
  <si>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</si>
  <si>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</si>
  <si>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</si>
  <si>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</si>
  <si>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</si>
  <si>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</si>
  <si>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</si>
  <si>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</si>
  <si>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</si>
  <si>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</si>
  <si>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</si>
  <si>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</si>
  <si>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</si>
  <si>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</si>
  <si>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</si>
  <si>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</si>
  <si>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</si>
  <si>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</si>
  <si>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</si>
  <si>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</si>
  <si>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</si>
  <si>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</si>
  <si>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</si>
  <si>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</si>
  <si>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</si>
  <si>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</si>
  <si>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</si>
  <si>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</si>
  <si>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</si>
  <si>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</si>
  <si>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</si>
  <si>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</si>
  <si>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</si>
  <si>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</si>
  <si>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</si>
  <si>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</si>
  <si>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</si>
  <si>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</si>
  <si>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</si>
  <si>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</si>
  <si>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</si>
  <si>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</si>
  <si>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</si>
  <si>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</si>
  <si>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</si>
  <si>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</si>
  <si>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</si>
  <si>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</si>
  <si>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</si>
  <si>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</si>
  <si>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</si>
  <si>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</si>
  <si>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</si>
  <si>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</si>
  <si>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</si>
  <si>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</si>
  <si>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</si>
  <si>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</si>
  <si>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</si>
  <si>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</si>
  <si>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</si>
  <si>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</si>
  <si>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</si>
  <si>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</si>
  <si>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</si>
  <si>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</si>
  <si>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</si>
  <si>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</si>
  <si>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</si>
  <si>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</si>
  <si>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</si>
  <si>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</si>
  <si>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</si>
  <si>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</si>
  <si>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</si>
  <si>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</si>
  <si>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</si>
  <si>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</si>
  <si>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</si>
  <si>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</si>
  <si>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</si>
  <si>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</si>
  <si>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</si>
  <si>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</si>
  <si>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</si>
  <si>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</si>
  <si>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</si>
  <si>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</si>
  <si>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</si>
  <si>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</si>
  <si>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</si>
  <si>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</si>
  <si>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</si>
  <si>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</si>
  <si>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</si>
  <si>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</si>
  <si>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</si>
  <si>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</si>
  <si>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</si>
  <si>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</si>
  <si>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</si>
  <si>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</si>
  <si>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</si>
  <si>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</si>
  <si>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</si>
  <si>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</si>
  <si>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</si>
  <si>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</si>
  <si>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</si>
  <si>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</si>
  <si>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</si>
  <si>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</si>
  <si>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</si>
  <si>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</si>
  <si>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</si>
  <si>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</si>
  <si>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</si>
  <si>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</si>
  <si>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</si>
  <si>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</si>
  <si>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</si>
  <si>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</si>
  <si>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</si>
  <si>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</si>
  <si>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</si>
  <si>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</si>
  <si>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</si>
  <si>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</si>
  <si>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</si>
  <si>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</si>
  <si>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</si>
  <si>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</si>
  <si>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</si>
  <si>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</si>
  <si>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</si>
  <si>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</si>
  <si>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</si>
  <si>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</si>
  <si>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</si>
  <si>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</si>
  <si>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</si>
  <si>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</si>
  <si>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</si>
  <si>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</si>
  <si>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</si>
  <si>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</si>
  <si>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</si>
  <si>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</si>
  <si>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</si>
  <si>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</si>
  <si>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</si>
  <si>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</si>
  <si>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</si>
  <si>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</si>
  <si>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</si>
  <si>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</si>
  <si>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</si>
  <si>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</si>
  <si>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</si>
  <si>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</si>
  <si>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</si>
  <si>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</si>
  <si>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</si>
  <si>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</si>
  <si>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</si>
  <si>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</si>
  <si>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</si>
  <si>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</si>
  <si>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</si>
  <si>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</si>
  <si>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</si>
  <si>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</si>
  <si>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</si>
  <si>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</si>
  <si>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</si>
  <si>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</si>
  <si>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</si>
  <si>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</si>
  <si>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</si>
  <si>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</si>
  <si>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</si>
  <si>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</si>
  <si>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</si>
  <si>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</si>
  <si>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</si>
  <si>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</si>
  <si>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</si>
  <si>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</si>
  <si>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</si>
  <si>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</si>
  <si>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</si>
  <si>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</si>
  <si>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</si>
  <si>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</si>
  <si>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</si>
  <si>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</si>
  <si>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</si>
  <si>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</si>
  <si>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</si>
  <si>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</si>
  <si>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</si>
  <si>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</si>
  <si>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</si>
  <si>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</si>
  <si>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</si>
  <si>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</si>
  <si>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</si>
  <si>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</si>
  <si>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</si>
  <si>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</si>
  <si>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</si>
  <si>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</si>
  <si>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</si>
  <si>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</si>
  <si>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</si>
  <si>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</si>
  <si>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</si>
  <si>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</si>
  <si>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</si>
  <si>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</si>
  <si>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</si>
  <si>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</si>
  <si>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</si>
  <si>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</si>
  <si>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</si>
  <si>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</si>
  <si>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</si>
  <si>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</si>
  <si>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</si>
  <si>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</si>
  <si>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</si>
  <si>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</si>
  <si>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</si>
  <si>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</si>
  <si>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</si>
  <si>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</si>
  <si>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</si>
  <si>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</si>
  <si>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</si>
  <si>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</si>
  <si>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</si>
  <si>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</si>
  <si>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</si>
  <si>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</si>
  <si>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</si>
  <si>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</si>
  <si>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</si>
  <si>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</si>
  <si>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</si>
  <si>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</si>
  <si>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</si>
  <si>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</si>
  <si>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</si>
  <si>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</si>
  <si>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</si>
  <si>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</si>
  <si>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</si>
  <si>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</si>
  <si>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</si>
  <si>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</si>
  <si>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</si>
  <si>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</si>
  <si>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</si>
  <si>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</si>
  <si>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</si>
  <si>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</si>
  <si>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</si>
  <si>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</si>
  <si>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</si>
  <si>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</si>
  <si>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</si>
  <si>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</si>
  <si>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</si>
  <si>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</si>
  <si>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</si>
  <si>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</si>
  <si>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</si>
  <si>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</si>
  <si>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</si>
  <si>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</si>
  <si>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</si>
  <si>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</si>
  <si>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</si>
  <si>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</si>
  <si>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</si>
  <si>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</si>
  <si>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</si>
  <si>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</si>
  <si>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</si>
  <si>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</si>
  <si>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</si>
  <si>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</si>
  <si>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</si>
  <si>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</si>
  <si>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</si>
  <si>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</si>
  <si>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</si>
  <si>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</si>
  <si>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</si>
  <si>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</si>
  <si>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</si>
  <si>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</si>
  <si>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</si>
  <si>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</si>
  <si>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</si>
  <si>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</si>
  <si>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</si>
  <si>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</si>
  <si>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</si>
  <si>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</si>
  <si>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</si>
  <si>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</si>
  <si>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</si>
  <si>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</si>
  <si>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</si>
  <si>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</si>
  <si>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</si>
  <si>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</si>
  <si>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</si>
  <si>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</si>
  <si>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</si>
  <si>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</si>
  <si>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</si>
  <si>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</si>
  <si>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</si>
  <si>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</si>
  <si>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</si>
  <si>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</si>
  <si>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</si>
  <si>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</si>
  <si>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</si>
  <si>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</si>
  <si>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</si>
  <si>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</si>
  <si>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</si>
  <si>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</si>
  <si>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</si>
  <si>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</si>
  <si>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</si>
  <si>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</si>
  <si>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</si>
  <si>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</si>
  <si>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</si>
  <si>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</si>
  <si>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</si>
  <si>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</si>
  <si>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</si>
  <si>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</si>
  <si>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</si>
  <si>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</si>
  <si>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</si>
  <si>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</si>
  <si>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</si>
  <si>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</si>
  <si>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</si>
  <si>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</si>
  <si>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</si>
  <si>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</si>
  <si>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</si>
  <si>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</si>
  <si>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</si>
  <si>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</si>
  <si>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</si>
  <si>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</si>
  <si>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</si>
  <si>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</si>
  <si>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</si>
  <si>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</si>
  <si>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</si>
  <si>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</si>
  <si>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</si>
  <si>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</si>
  <si>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</si>
  <si>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</si>
  <si>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</si>
  <si>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</si>
  <si>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</si>
  <si>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</si>
  <si>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</si>
  <si>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</si>
  <si>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</si>
  <si>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</si>
  <si>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</si>
  <si>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</si>
  <si>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</si>
  <si>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</si>
  <si>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</si>
  <si>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</si>
  <si>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</si>
  <si>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</si>
  <si>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</si>
  <si>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</si>
  <si>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</si>
  <si>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</si>
  <si>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</si>
  <si>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</si>
  <si>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</si>
  <si>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</si>
  <si>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</si>
  <si>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</si>
  <si>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</si>
  <si>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</si>
  <si>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</si>
  <si>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</si>
  <si>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</si>
  <si>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</si>
  <si>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</si>
  <si>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</si>
  <si>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</si>
  <si>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</si>
  <si>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</si>
  <si>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</si>
  <si>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</si>
  <si>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</si>
  <si>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</si>
  <si>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</si>
  <si>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</si>
  <si>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</si>
  <si>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</si>
  <si>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</si>
  <si>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</si>
  <si>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</si>
  <si>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</si>
  <si>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</si>
  <si>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</si>
  <si>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</si>
  <si>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</si>
  <si>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</si>
  <si>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</si>
  <si>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</si>
  <si>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</si>
  <si>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</si>
  <si>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</si>
  <si>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</si>
  <si>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</si>
  <si>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</si>
  <si>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</si>
  <si>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</si>
  <si>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</si>
  <si>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</si>
  <si>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</si>
  <si>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</si>
  <si>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</si>
  <si>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</si>
  <si>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</si>
  <si>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</si>
  <si>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</si>
  <si>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</si>
  <si>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</si>
  <si>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</si>
  <si>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</si>
  <si>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</si>
  <si>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</si>
  <si>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</si>
  <si>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</si>
  <si>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</si>
  <si>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</si>
  <si>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</si>
  <si>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</si>
  <si>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</si>
  <si>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</si>
  <si>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</si>
  <si>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</si>
  <si>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</si>
  <si>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</si>
  <si>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</si>
  <si>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</si>
  <si>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</si>
  <si>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</si>
  <si>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</si>
  <si>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</si>
  <si>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</si>
  <si>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</si>
  <si>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</si>
  <si>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</si>
  <si>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</si>
  <si>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</si>
  <si>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</si>
  <si>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</si>
  <si>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</si>
  <si>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</si>
  <si>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</si>
  <si>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</si>
  <si>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</si>
  <si>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</si>
  <si>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</si>
  <si>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</si>
  <si>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</si>
  <si>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</si>
  <si>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</si>
  <si>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</si>
  <si>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</si>
  <si>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</si>
  <si>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</si>
  <si>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</si>
  <si>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</si>
  <si>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</si>
  <si>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</si>
  <si>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</si>
  <si>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</si>
  <si>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</si>
  <si>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</si>
  <si>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</si>
  <si>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</si>
  <si>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</si>
  <si>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</si>
  <si>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</si>
  <si>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</si>
  <si>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</si>
  <si>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</si>
  <si>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</si>
  <si>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</si>
  <si>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</si>
  <si>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</si>
  <si>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</si>
  <si>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</si>
  <si>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</si>
  <si>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</si>
  <si>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</si>
  <si>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</si>
  <si>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</si>
  <si>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</si>
  <si>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</si>
  <si>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</si>
  <si>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</si>
  <si>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</si>
  <si>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</si>
  <si>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</si>
  <si>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</si>
  <si>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</si>
  <si>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</si>
  <si>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</si>
  <si>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</si>
  <si>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</si>
  <si>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</si>
  <si>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</si>
  <si>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</si>
  <si>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</si>
  <si>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</si>
  <si>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</si>
  <si>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</si>
  <si>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</si>
  <si>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</si>
  <si>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</si>
  <si>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</si>
  <si>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</si>
  <si>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</si>
  <si>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</si>
  <si>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</si>
  <si>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</si>
  <si>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</si>
  <si>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</si>
  <si>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</si>
  <si>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</si>
  <si>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</si>
  <si>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</si>
  <si>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</si>
  <si>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</si>
  <si>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</si>
  <si>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</si>
  <si>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</si>
  <si>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</si>
  <si>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</si>
  <si>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</si>
  <si>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</si>
  <si>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</si>
  <si>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</si>
  <si>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</si>
  <si>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</si>
  <si>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</si>
  <si>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</si>
  <si>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</si>
  <si>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</si>
  <si>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</si>
  <si>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</si>
  <si>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</si>
  <si>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</si>
  <si>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</si>
  <si>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</si>
  <si>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</si>
  <si>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</si>
  <si>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</si>
  <si>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</si>
  <si>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</si>
  <si>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</si>
  <si>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</si>
  <si>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</si>
  <si>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</si>
  <si>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</si>
  <si>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</si>
  <si>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</si>
  <si>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</si>
  <si>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</si>
  <si>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</si>
  <si>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</si>
  <si>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</si>
  <si>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</si>
  <si>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</si>
  <si>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</si>
  <si>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</si>
  <si>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</si>
  <si>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</si>
  <si>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</si>
  <si>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</si>
  <si>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</si>
  <si>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</si>
  <si>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</si>
  <si>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</si>
  <si>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</si>
  <si>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</si>
  <si>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</si>
  <si>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</si>
  <si>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</si>
  <si>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</si>
  <si>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</si>
  <si>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</si>
  <si>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</si>
  <si>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</si>
  <si>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</si>
  <si>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</si>
  <si>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</si>
  <si>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</si>
  <si>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</si>
  <si>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</si>
  <si>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</si>
  <si>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</si>
  <si>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</si>
  <si>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</si>
  <si>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</si>
  <si>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</si>
  <si>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</si>
  <si>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</si>
  <si>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</si>
  <si>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</si>
  <si>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</si>
  <si>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</si>
  <si>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</si>
  <si>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</si>
  <si>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</si>
  <si>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</si>
  <si>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</si>
  <si>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</si>
  <si>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</si>
  <si>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</si>
  <si>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</si>
  <si>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</si>
  <si>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</si>
  <si>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</si>
  <si>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</si>
  <si>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</si>
  <si>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</si>
  <si>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</si>
  <si>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</si>
  <si>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</si>
  <si>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</si>
  <si>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</si>
  <si>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</si>
  <si>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</si>
  <si>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</si>
  <si>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</si>
  <si>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</si>
  <si>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</si>
  <si>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</si>
  <si>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</si>
  <si>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</si>
  <si>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</si>
  <si>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</si>
  <si>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</si>
  <si>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</si>
  <si>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</si>
  <si>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</si>
  <si>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</si>
  <si>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</si>
  <si>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</si>
  <si>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</si>
  <si>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</si>
  <si>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</si>
  <si>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</si>
  <si>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</si>
  <si>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</si>
  <si>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</si>
  <si>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</si>
  <si>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</si>
  <si>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</si>
  <si>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</si>
  <si>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</si>
  <si>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</si>
  <si>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</si>
  <si>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</si>
  <si>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</si>
  <si>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</si>
  <si>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</si>
  <si>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</si>
  <si>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</si>
  <si>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</si>
  <si>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</si>
  <si>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</si>
  <si>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</si>
  <si>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</si>
  <si>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</si>
  <si>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</si>
  <si>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</si>
  <si>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</si>
  <si>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</si>
  <si>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</si>
  <si>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</si>
  <si>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</si>
  <si>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</si>
  <si>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</si>
  <si>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</si>
  <si>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</si>
  <si>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</si>
  <si>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</si>
  <si>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</si>
  <si>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</si>
  <si>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</si>
  <si>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</si>
  <si>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</si>
  <si>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</si>
  <si>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</si>
  <si>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</si>
  <si>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</si>
  <si>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</si>
  <si>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</si>
  <si>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</si>
  <si>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</si>
  <si>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</si>
  <si>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</si>
  <si>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</si>
  <si>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</si>
  <si>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</si>
  <si>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</si>
  <si>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</si>
  <si>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</si>
  <si>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</si>
  <si>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</si>
  <si>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</si>
  <si>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</si>
  <si>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</si>
  <si>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</si>
  <si>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</si>
  <si>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</si>
  <si>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</si>
  <si>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</si>
  <si>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</si>
  <si>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</si>
  <si>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</si>
  <si>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</si>
  <si>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</si>
  <si>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</si>
  <si>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</si>
  <si>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</si>
  <si>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</si>
  <si>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</si>
  <si>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</si>
  <si>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</si>
  <si>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</si>
  <si>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</si>
  <si>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</si>
  <si>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</si>
  <si>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</si>
  <si>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</si>
  <si>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</si>
  <si>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</si>
  <si>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</si>
  <si>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</si>
  <si>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</si>
  <si>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</si>
  <si>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</si>
  <si>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</si>
  <si>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</si>
  <si>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</si>
  <si>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</si>
  <si>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</si>
  <si>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</si>
  <si>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</si>
  <si>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</si>
  <si>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</si>
  <si>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</si>
  <si>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</si>
  <si>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</si>
  <si>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</si>
  <si>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</si>
  <si>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</si>
  <si>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</si>
  <si>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</si>
  <si>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</si>
  <si>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</si>
  <si>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</si>
  <si>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</si>
  <si>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</si>
  <si>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</si>
  <si>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</si>
  <si>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</si>
  <si>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</si>
  <si>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</si>
  <si>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</si>
  <si>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</si>
  <si>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</si>
  <si>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</si>
  <si>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</si>
  <si>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</si>
  <si>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</si>
  <si>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</si>
  <si>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</si>
  <si>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</si>
  <si>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</si>
  <si>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</si>
  <si>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</si>
  <si>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</si>
  <si>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</si>
  <si>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</si>
  <si>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</si>
  <si>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</si>
  <si>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</si>
  <si>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</si>
  <si>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</si>
  <si>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</si>
  <si>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</si>
  <si>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</si>
  <si>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</si>
  <si>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</si>
  <si>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</si>
  <si>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</si>
  <si>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</si>
  <si>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</si>
  <si>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</si>
  <si>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</si>
  <si>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</si>
  <si>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</si>
  <si>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</si>
  <si>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</si>
  <si>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</si>
  <si>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</si>
  <si>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</si>
  <si>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</si>
  <si>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</si>
  <si>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</si>
  <si>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</si>
  <si>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</si>
  <si>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</si>
  <si>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</si>
  <si>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</si>
  <si>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</si>
  <si>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</si>
  <si>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</si>
  <si>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</si>
  <si>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</si>
  <si>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</si>
  <si>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</si>
  <si>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</si>
  <si>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</si>
  <si>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</si>
  <si>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</si>
  <si>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</si>
  <si>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</si>
  <si>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</si>
  <si>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</si>
  <si>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</si>
  <si>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</si>
  <si>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</si>
  <si>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</si>
  <si>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</si>
  <si>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</si>
  <si>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</si>
  <si>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</si>
  <si>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</si>
  <si>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</si>
  <si>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</si>
  <si>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</si>
  <si>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</si>
  <si>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</si>
  <si>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</si>
  <si>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</si>
  <si>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</si>
  <si>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</si>
  <si>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</si>
  <si>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</si>
  <si>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</si>
  <si>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</si>
  <si>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</si>
  <si>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</si>
  <si>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</si>
  <si>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</si>
  <si>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</si>
  <si>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</si>
  <si>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</si>
  <si>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</si>
  <si>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</si>
  <si>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</si>
  <si>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</si>
  <si>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</si>
  <si>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</si>
  <si>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</si>
  <si>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</si>
  <si>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</si>
  <si>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</si>
  <si>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</si>
  <si>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</si>
  <si>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</si>
  <si>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</si>
  <si>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</si>
  <si>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</si>
  <si>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</si>
  <si>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</si>
  <si>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</si>
  <si>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</si>
  <si>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</si>
  <si>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</si>
  <si>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</si>
  <si>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</si>
  <si>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</si>
  <si>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</si>
  <si>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</si>
  <si>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</si>
  <si>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</si>
  <si>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</si>
  <si>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</si>
  <si>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</si>
  <si>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</si>
  <si>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</si>
  <si>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</si>
  <si>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</si>
  <si>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</si>
  <si>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</si>
  <si>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</si>
  <si>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</si>
  <si>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</si>
  <si>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</si>
  <si>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</si>
  <si>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</si>
  <si>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</si>
  <si>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</si>
  <si>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</si>
  <si>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</si>
  <si>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</si>
  <si>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</si>
  <si>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</si>
  <si>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</si>
  <si>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</si>
  <si>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</si>
  <si>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</si>
  <si>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</si>
  <si>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</si>
  <si>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</si>
  <si>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</si>
  <si>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</si>
  <si>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</si>
  <si>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</si>
  <si>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</si>
  <si>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</si>
  <si>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</si>
  <si>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</si>
  <si>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</si>
  <si>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</si>
  <si>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</si>
  <si>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</si>
  <si>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</si>
  <si>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</si>
  <si>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</si>
  <si>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</si>
  <si>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</si>
  <si>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</si>
  <si>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</si>
  <si>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</si>
  <si>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</si>
  <si>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</si>
  <si>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</si>
  <si>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</si>
  <si>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</si>
  <si>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</si>
  <si>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</si>
  <si>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</si>
  <si>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</si>
  <si>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</si>
  <si>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</si>
  <si>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</si>
  <si>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</si>
  <si>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</si>
  <si>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</si>
  <si>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</si>
  <si>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</si>
  <si>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</si>
  <si>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</si>
  <si>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</si>
  <si>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</si>
  <si>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</si>
  <si>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</si>
  <si>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</si>
  <si>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</si>
  <si>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</si>
  <si>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</si>
  <si>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</si>
  <si>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</si>
  <si>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</si>
  <si>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</si>
  <si>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</si>
  <si>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</si>
  <si>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</si>
  <si>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</si>
  <si>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</si>
  <si>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</si>
  <si>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</si>
  <si>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</si>
  <si>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</si>
  <si>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</si>
  <si>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</si>
  <si>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</si>
  <si>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</si>
  <si>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</si>
  <si>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</si>
  <si>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</si>
  <si>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</si>
  <si>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</si>
  <si>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</si>
  <si>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</si>
  <si>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</si>
  <si>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</si>
  <si>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</si>
  <si>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</si>
  <si>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</si>
  <si>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</si>
  <si>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</si>
  <si>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</si>
  <si>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</si>
  <si>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</si>
  <si>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</si>
  <si>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</si>
  <si>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</si>
  <si>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</si>
  <si>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</si>
  <si>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</si>
  <si>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</si>
  <si>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</si>
  <si>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</si>
  <si>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</si>
  <si>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</si>
  <si>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</si>
  <si>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</si>
  <si>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</si>
  <si>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</si>
  <si>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</si>
  <si>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</si>
  <si>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</si>
  <si>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</si>
  <si>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</si>
  <si>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</si>
  <si>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</si>
  <si>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</si>
  <si>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</si>
  <si>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</si>
  <si>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</si>
  <si>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</si>
  <si>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</si>
  <si>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</si>
  <si>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</si>
  <si>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</si>
  <si>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</si>
  <si>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</si>
  <si>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</si>
  <si>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</si>
  <si>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</si>
  <si>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</si>
  <si>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</si>
  <si>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</si>
  <si>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</si>
  <si>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</si>
  <si>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</si>
  <si>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</si>
  <si>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</si>
  <si>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</si>
  <si>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</si>
  <si>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</si>
  <si>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</si>
  <si>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</si>
  <si>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</si>
  <si>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</si>
  <si>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</si>
  <si>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</si>
  <si>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</si>
  <si>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</si>
  <si>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</si>
  <si>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</si>
  <si>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</si>
  <si>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</si>
  <si>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</si>
  <si>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</si>
  <si>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</si>
  <si>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</si>
  <si>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</si>
  <si>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</si>
  <si>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</si>
  <si>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</si>
  <si>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</si>
  <si>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</si>
  <si>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</si>
  <si>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</si>
  <si>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</si>
  <si>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</si>
  <si>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</si>
  <si>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</si>
  <si>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</si>
  <si>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</si>
  <si>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</si>
  <si>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</si>
  <si>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</si>
  <si>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</si>
  <si>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</si>
  <si>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</si>
  <si>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</si>
  <si>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</si>
  <si>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</si>
  <si>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</si>
  <si>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</si>
  <si>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</si>
  <si>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</si>
  <si>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</si>
  <si>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</si>
  <si>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</si>
  <si>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</si>
  <si>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</si>
  <si>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</si>
  <si>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</si>
  <si>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</si>
  <si>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</si>
  <si>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</si>
  <si>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</si>
  <si>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</si>
  <si>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</si>
  <si>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</si>
  <si>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</si>
  <si>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</si>
  <si>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</si>
  <si>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</si>
  <si>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</si>
  <si>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</si>
  <si>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</si>
  <si>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</si>
  <si>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</si>
  <si>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</si>
  <si>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</si>
  <si>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</si>
  <si>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</si>
  <si>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</si>
  <si>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</si>
  <si>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</si>
  <si>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</si>
  <si>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</si>
  <si>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</si>
  <si>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</si>
  <si>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</si>
  <si>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</si>
  <si>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</si>
  <si>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</si>
  <si>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</si>
  <si>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</si>
  <si>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</si>
  <si>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</si>
  <si>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</si>
  <si>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</si>
  <si>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</si>
  <si>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</si>
  <si>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</si>
  <si>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</si>
  <si>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</si>
  <si>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</si>
  <si>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</si>
  <si>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</si>
  <si>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</si>
  <si>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</si>
  <si>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</si>
  <si>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</si>
  <si>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</si>
  <si>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</si>
  <si>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</si>
  <si>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</si>
  <si>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</si>
  <si>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</si>
  <si>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</si>
  <si>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</si>
  <si>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</si>
  <si>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</si>
  <si>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</si>
  <si>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</si>
  <si>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</si>
  <si>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</si>
  <si>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</si>
  <si>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</si>
  <si>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</si>
  <si>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</si>
  <si>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</si>
  <si>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</si>
  <si>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</si>
  <si>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</si>
  <si>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</si>
  <si>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</si>
  <si>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</si>
  <si>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</si>
  <si>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</si>
  <si>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</si>
  <si>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</si>
  <si>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</si>
  <si>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</si>
  <si>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</si>
  <si>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</si>
  <si>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</si>
  <si>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</si>
  <si>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</si>
  <si>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</si>
  <si>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</si>
  <si>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</si>
  <si>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</si>
  <si>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</si>
  <si>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</si>
  <si>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</si>
  <si>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</si>
  <si>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</si>
  <si>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</si>
  <si>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</si>
  <si>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</si>
  <si>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</si>
  <si>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</si>
  <si>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</si>
  <si>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</si>
  <si>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</si>
  <si>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</si>
  <si>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</si>
  <si>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</si>
  <si>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</si>
  <si>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</si>
  <si>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</si>
  <si>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</si>
  <si>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</si>
  <si>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</si>
  <si>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</si>
  <si>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</si>
  <si>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</si>
  <si>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</si>
  <si>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</si>
  <si>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</si>
  <si>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</si>
  <si>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</si>
  <si>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</si>
  <si>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</si>
  <si>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</si>
  <si>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</si>
  <si>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</si>
  <si>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</si>
  <si>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</si>
  <si>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</si>
  <si>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</si>
  <si>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</si>
  <si>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</si>
  <si>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</si>
  <si>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</si>
  <si>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</si>
  <si>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</si>
  <si>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</si>
  <si>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</si>
  <si>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</si>
  <si>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</si>
  <si>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</si>
  <si>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</si>
  <si>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</si>
  <si>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</si>
  <si>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</si>
  <si>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</si>
  <si>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</si>
  <si>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</si>
  <si>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</si>
  <si>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</si>
  <si>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</si>
  <si>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</si>
  <si>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</si>
  <si>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</si>
  <si>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</si>
  <si>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</si>
  <si>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</si>
  <si>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</si>
  <si>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</si>
  <si>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</si>
  <si>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</si>
  <si>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</si>
  <si>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</si>
  <si>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</si>
  <si>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</si>
  <si>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</si>
  <si>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</si>
  <si>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</si>
  <si>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</si>
  <si>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</si>
  <si>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</si>
  <si>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</si>
  <si>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</si>
  <si>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</si>
  <si>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</si>
  <si>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</si>
  <si>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</si>
  <si>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</si>
  <si>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</si>
  <si>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</si>
  <si>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</si>
  <si>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</si>
  <si>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</si>
  <si>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</si>
  <si>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</si>
  <si>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</si>
  <si>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</si>
  <si>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</si>
  <si>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</si>
  <si>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</si>
  <si>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</si>
  <si>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</si>
  <si>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</si>
  <si>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</si>
  <si>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</si>
  <si>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</si>
  <si>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</si>
  <si>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</si>
  <si>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</si>
  <si>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</si>
  <si>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</si>
  <si>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</si>
  <si>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</si>
  <si>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</si>
  <si>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</si>
  <si>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</si>
  <si>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</si>
  <si>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</si>
  <si>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</si>
  <si>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</si>
  <si>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</si>
  <si>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</si>
  <si>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</si>
  <si>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</si>
  <si>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</si>
  <si>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</si>
  <si>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</si>
  <si>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</si>
  <si>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</si>
  <si>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</si>
  <si>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</si>
  <si>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</si>
  <si>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</si>
  <si>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</si>
  <si>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</si>
  <si>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</si>
  <si>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</si>
  <si>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</si>
  <si>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</si>
  <si>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</si>
  <si>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</si>
  <si>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</si>
  <si>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</si>
  <si>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</si>
  <si>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</si>
  <si>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</si>
  <si>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</si>
  <si>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</si>
  <si>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</si>
  <si>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</si>
  <si>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</si>
  <si>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</si>
  <si>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</si>
  <si>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</si>
  <si>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</si>
  <si>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</si>
  <si>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</si>
  <si>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</si>
  <si>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</si>
  <si>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</si>
  <si>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</si>
  <si>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</si>
  <si>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</si>
  <si>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</si>
  <si>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</si>
  <si>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</si>
  <si>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</si>
  <si>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</si>
  <si>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</si>
  <si>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</si>
  <si>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</si>
  <si>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</si>
  <si>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</si>
  <si>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</si>
  <si>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</si>
  <si>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</si>
  <si>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</si>
  <si>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</si>
  <si>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</si>
  <si>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</si>
  <si>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</si>
  <si>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</si>
  <si>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</si>
  <si>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</si>
  <si>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</si>
  <si>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</si>
  <si>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</si>
  <si>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</si>
  <si>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</si>
  <si>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</si>
  <si>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</si>
  <si>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</si>
  <si>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</si>
  <si>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</si>
  <si>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</si>
  <si>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</si>
  <si>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</si>
  <si>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</si>
  <si>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</si>
  <si>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</si>
  <si>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</si>
  <si>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</si>
  <si>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</si>
  <si>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</si>
  <si>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</si>
  <si>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</si>
  <si>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</si>
  <si>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</si>
  <si>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</si>
  <si>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</si>
  <si>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</si>
  <si>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</si>
  <si>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</si>
  <si>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</si>
  <si>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</si>
  <si>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</si>
  <si>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</si>
  <si>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</si>
  <si>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</si>
  <si>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</si>
  <si>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</si>
  <si>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</si>
  <si>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</si>
  <si>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</si>
  <si>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</si>
  <si>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</si>
  <si>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</si>
  <si>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</si>
  <si>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</si>
  <si>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</si>
  <si>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</si>
  <si>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</si>
  <si>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</si>
  <si>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</si>
  <si>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</si>
  <si>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</si>
  <si>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</si>
  <si>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</si>
  <si>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</si>
  <si>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</si>
  <si>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</si>
  <si>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</si>
  <si>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</si>
  <si>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</si>
  <si>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</si>
  <si>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</si>
  <si>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</si>
  <si>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</si>
  <si>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</si>
  <si>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</si>
  <si>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</si>
  <si>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</si>
  <si>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</si>
  <si>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</si>
  <si>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</si>
  <si>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</si>
  <si>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</si>
  <si>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</si>
  <si>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</si>
  <si>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</si>
  <si>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</si>
  <si>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</si>
  <si>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</si>
  <si>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</si>
  <si>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</si>
  <si>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</si>
  <si>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</si>
  <si>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</si>
  <si>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</si>
  <si>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</si>
  <si>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</si>
  <si>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</si>
  <si>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</si>
  <si>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</si>
  <si>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</si>
  <si>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</si>
  <si>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</si>
  <si>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</si>
  <si>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</si>
  <si>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</si>
  <si>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</si>
  <si>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</si>
  <si>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</si>
  <si>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</si>
  <si>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</si>
  <si>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</si>
  <si>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</si>
  <si>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</si>
  <si>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</si>
  <si>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</si>
  <si>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</si>
  <si>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</si>
  <si>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</si>
  <si>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</si>
  <si>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</si>
  <si>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</si>
  <si>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</si>
  <si>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</si>
  <si>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</si>
  <si>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</si>
  <si>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</si>
  <si>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</si>
  <si>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</si>
  <si>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</si>
  <si>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</si>
  <si>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</si>
  <si>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</si>
  <si>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</si>
  <si>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</si>
  <si>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</si>
  <si>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</si>
  <si>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</si>
  <si>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</si>
  <si>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</si>
  <si>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</si>
  <si>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</si>
  <si>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</si>
  <si>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</si>
  <si>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</si>
  <si>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</si>
  <si>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</si>
  <si>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</si>
  <si>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</si>
  <si>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</si>
  <si>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</si>
  <si>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</si>
  <si>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</si>
  <si>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</si>
  <si>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</si>
  <si>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</si>
  <si>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</si>
  <si>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</si>
  <si>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</si>
  <si>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</si>
  <si>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</si>
  <si>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</si>
  <si>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</si>
  <si>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</si>
  <si>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</si>
  <si>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</si>
  <si>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</si>
  <si>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</si>
  <si>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</si>
  <si>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</si>
  <si>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</si>
  <si>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</si>
  <si>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</si>
  <si>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</si>
  <si>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</si>
  <si>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</si>
  <si>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</si>
  <si>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</si>
  <si>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</si>
  <si>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</si>
  <si>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</si>
  <si>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</si>
  <si>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</si>
  <si>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</si>
  <si>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</si>
  <si>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</si>
  <si>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</si>
  <si>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</si>
  <si>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</si>
  <si>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</si>
  <si>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</si>
  <si>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</si>
  <si>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</si>
  <si>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</si>
  <si>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</si>
  <si>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</si>
  <si>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</si>
  <si>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</si>
  <si>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</si>
  <si>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</si>
  <si>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</si>
  <si>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</si>
  <si>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</si>
  <si>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</si>
  <si>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</si>
  <si>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</si>
  <si>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</si>
  <si>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</si>
  <si>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</si>
  <si>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</si>
  <si>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</si>
  <si>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</si>
  <si>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</si>
  <si>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</si>
  <si>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</si>
  <si>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</si>
  <si>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</si>
  <si>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</si>
  <si>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</si>
  <si>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</si>
  <si>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</si>
  <si>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</si>
  <si>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</si>
  <si>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</si>
  <si>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</si>
  <si>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</si>
  <si>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</si>
  <si>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</si>
  <si>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</si>
  <si>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</si>
  <si>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</si>
  <si>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</si>
  <si>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</si>
  <si>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</si>
  <si>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</si>
  <si>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</si>
  <si>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</si>
  <si>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</si>
  <si>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</si>
  <si>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</si>
  <si>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</si>
  <si>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</si>
  <si>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</si>
  <si>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</si>
  <si>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</si>
  <si>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</si>
  <si>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</si>
  <si>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</si>
  <si>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</si>
  <si>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</si>
  <si>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</si>
  <si>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</si>
  <si>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</si>
  <si>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</si>
  <si>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</si>
  <si>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</si>
  <si>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</si>
  <si>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</si>
  <si>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</si>
  <si>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</si>
  <si>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</si>
  <si>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</si>
  <si>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</si>
  <si>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</si>
  <si>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</si>
  <si>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</si>
  <si>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</si>
  <si>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</si>
  <si>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</si>
  <si>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</si>
  <si>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</si>
  <si>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</si>
  <si>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</si>
  <si>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</si>
  <si>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</si>
  <si>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</si>
  <si>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</si>
  <si>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</si>
  <si>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</si>
  <si>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</si>
  <si>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</si>
  <si>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</si>
  <si>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</si>
  <si>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</si>
  <si>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</si>
  <si>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</si>
  <si>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</si>
  <si>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</si>
  <si>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</si>
  <si>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</si>
  <si>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</si>
  <si>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</si>
  <si>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</si>
  <si>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</si>
  <si>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</si>
  <si>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</si>
  <si>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</si>
  <si>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</si>
  <si>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</si>
  <si>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</si>
  <si>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</si>
  <si>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</si>
  <si>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</si>
  <si>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</si>
  <si>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</si>
  <si>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</si>
  <si>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</si>
  <si>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</si>
  <si>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</si>
  <si>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</si>
  <si>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</si>
  <si>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</si>
  <si>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</si>
  <si>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</si>
  <si>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</si>
  <si>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</si>
  <si>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</si>
  <si>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</si>
  <si>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</si>
  <si>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</si>
  <si>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</si>
  <si>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</si>
  <si>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</si>
  <si>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</si>
  <si>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</si>
  <si>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</si>
  <si>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</si>
  <si>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</si>
  <si>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</si>
  <si>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</si>
  <si>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</si>
  <si>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</si>
  <si>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</si>
  <si>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</si>
  <si>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</si>
  <si>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</si>
  <si>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</si>
  <si>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</si>
  <si>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</si>
  <si>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</si>
  <si>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</si>
  <si>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</si>
  <si>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</si>
  <si>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</si>
  <si>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</si>
  <si>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</si>
  <si>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</si>
  <si>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</si>
  <si>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</si>
  <si>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</si>
  <si>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</si>
  <si>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</si>
  <si>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</si>
  <si>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</si>
  <si>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</si>
  <si>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</si>
  <si>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</si>
  <si>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</si>
  <si>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</si>
  <si>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</si>
  <si>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</si>
  <si>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</si>
  <si>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</si>
  <si>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</si>
  <si>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</si>
  <si>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</si>
  <si>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</si>
  <si>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</si>
  <si>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</si>
  <si>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</si>
  <si>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</si>
  <si>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</si>
  <si>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</si>
  <si>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</si>
  <si>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</si>
  <si>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</si>
  <si>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</si>
  <si>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</si>
  <si>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</si>
  <si>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</si>
  <si>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</si>
  <si>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</si>
  <si>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</si>
  <si>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</si>
  <si>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</si>
  <si>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</si>
  <si>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</si>
  <si>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</si>
  <si>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</si>
  <si>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</si>
  <si>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</si>
  <si>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</si>
  <si>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</si>
  <si>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</si>
  <si>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</si>
  <si>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</si>
  <si>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</si>
  <si>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</si>
  <si>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</si>
  <si>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</si>
  <si>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</si>
  <si>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</si>
  <si>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</si>
  <si>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</si>
  <si>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</si>
  <si>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</si>
  <si>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</si>
  <si>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</si>
  <si>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</si>
  <si>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</si>
  <si>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</si>
  <si>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</si>
  <si>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</si>
  <si>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</si>
  <si>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</si>
  <si>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</si>
  <si>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</si>
  <si>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</si>
  <si>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</si>
  <si>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</si>
  <si>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</si>
  <si>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</si>
  <si>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</si>
  <si>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</si>
  <si>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</si>
  <si>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</si>
  <si>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</si>
  <si>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</si>
  <si>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</si>
  <si>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</si>
  <si>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</si>
  <si>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</si>
  <si>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</si>
  <si>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</si>
  <si>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</si>
  <si>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</si>
  <si>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</si>
  <si>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</si>
  <si>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</si>
  <si>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</si>
  <si>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</si>
  <si>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</si>
  <si>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</si>
  <si>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</si>
  <si>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</si>
  <si>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</si>
  <si>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</si>
  <si>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</si>
  <si>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</si>
  <si>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</si>
  <si>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</si>
  <si>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</si>
  <si>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</si>
  <si>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</si>
  <si>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</si>
  <si>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</si>
  <si>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</si>
  <si>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</si>
  <si>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</si>
  <si>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</si>
  <si>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</si>
  <si>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</si>
  <si>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</si>
  <si>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</si>
  <si>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</si>
  <si>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</si>
  <si>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</si>
  <si>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</si>
  <si>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</si>
  <si>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</si>
  <si>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</si>
  <si>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</si>
  <si>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</si>
  <si>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</si>
  <si>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</si>
  <si>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</si>
  <si>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</si>
  <si>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</si>
  <si>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</si>
  <si>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</si>
  <si>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</si>
  <si>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</si>
  <si>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</si>
  <si>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</si>
  <si>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</si>
  <si>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</si>
  <si>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</si>
  <si>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</si>
  <si>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</si>
  <si>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</si>
  <si>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</si>
  <si>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</si>
  <si>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</si>
  <si>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</si>
  <si>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</si>
  <si>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</si>
  <si>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</si>
  <si>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</si>
  <si>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</si>
  <si>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</si>
  <si>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</si>
  <si>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</si>
  <si>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</si>
  <si>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</si>
  <si>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</si>
  <si>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</si>
  <si>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</si>
  <si>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</si>
  <si>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</si>
  <si>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</si>
  <si>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</si>
  <si>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</si>
  <si>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</si>
  <si>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</si>
  <si>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</si>
  <si>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</si>
  <si>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</si>
  <si>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</si>
  <si>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</si>
  <si>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</si>
  <si>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</si>
  <si>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</si>
  <si>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</si>
  <si>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</si>
  <si>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</si>
  <si>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</si>
  <si>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</si>
  <si>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</si>
  <si>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</si>
  <si>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</si>
  <si>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</si>
  <si>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</si>
  <si>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</si>
  <si>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</si>
  <si>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</si>
  <si>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</si>
  <si>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</si>
  <si>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</si>
  <si>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</si>
  <si>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</si>
  <si>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</si>
  <si>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</si>
  <si>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</si>
  <si>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</si>
  <si>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</si>
  <si>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</si>
  <si>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</si>
  <si>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</si>
  <si>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</si>
  <si>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</si>
  <si>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</si>
  <si>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</si>
  <si>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</si>
  <si>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</si>
  <si>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</si>
  <si>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</si>
  <si>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</si>
  <si>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</si>
  <si>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</si>
  <si>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</si>
  <si>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</si>
  <si>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</si>
  <si>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</si>
  <si>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</si>
  <si>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</si>
  <si>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</si>
  <si>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</si>
  <si>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</si>
  <si>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</si>
  <si>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</si>
  <si>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</si>
  <si>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</si>
  <si>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</si>
  <si>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</si>
  <si>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</si>
  <si>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</si>
  <si>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</si>
  <si>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</si>
  <si>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</si>
  <si>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</si>
  <si>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</si>
  <si>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</si>
  <si>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</si>
  <si>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</si>
  <si>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</si>
  <si>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</si>
  <si>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</si>
  <si>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</si>
  <si>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</si>
  <si>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</si>
  <si>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</si>
  <si>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</si>
  <si>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</si>
  <si>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</si>
  <si>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</si>
  <si>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</si>
  <si>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</si>
  <si>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</si>
  <si>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</si>
  <si>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</si>
  <si>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</si>
  <si>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</si>
  <si>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</si>
  <si>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</si>
  <si>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</si>
  <si>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</si>
  <si>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</si>
  <si>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</si>
  <si>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</si>
  <si>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</si>
  <si>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</si>
  <si>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</si>
  <si>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</si>
  <si>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</si>
  <si>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</si>
  <si>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</si>
  <si>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</si>
  <si>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</si>
  <si>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</si>
  <si>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</si>
  <si>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</si>
  <si>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</si>
  <si>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</si>
  <si>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</si>
  <si>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</si>
  <si>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</si>
  <si>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</si>
  <si>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</si>
  <si>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</si>
  <si>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</si>
  <si>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</si>
  <si>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</si>
  <si>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</si>
  <si>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</si>
  <si>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</si>
  <si>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</si>
  <si>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</si>
  <si>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</si>
  <si>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</si>
  <si>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</si>
  <si>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</si>
  <si>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</si>
  <si>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</si>
  <si>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</si>
  <si>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</si>
  <si>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</si>
  <si>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</si>
  <si>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</si>
  <si>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</si>
  <si>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</si>
  <si>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</si>
  <si>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</si>
  <si>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</si>
  <si>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</si>
  <si>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</si>
  <si>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</si>
  <si>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</si>
  <si>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</si>
  <si>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</si>
  <si>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</si>
  <si>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</si>
  <si>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</si>
  <si>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</si>
  <si>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</si>
  <si>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</si>
  <si>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</si>
  <si>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</si>
  <si>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</si>
  <si>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</si>
  <si>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</si>
  <si>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</si>
  <si>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</si>
  <si>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</si>
  <si>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</si>
  <si>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</si>
  <si>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</si>
  <si>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</si>
  <si>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</si>
  <si>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</si>
  <si>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</si>
  <si>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</si>
  <si>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</si>
  <si>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</si>
  <si>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</si>
  <si>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</si>
  <si>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</si>
  <si>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</si>
  <si>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</si>
  <si>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</si>
  <si>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</si>
  <si>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</si>
  <si>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</si>
  <si>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</si>
  <si>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</si>
  <si>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</si>
  <si>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</si>
  <si>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</si>
  <si>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</si>
  <si>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</si>
  <si>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</si>
  <si>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</si>
  <si>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</si>
  <si>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</si>
  <si>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</si>
  <si>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</si>
  <si>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</si>
  <si>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</si>
  <si>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</si>
  <si>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</si>
  <si>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</si>
  <si>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</si>
  <si>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</si>
  <si>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</si>
  <si>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</si>
  <si>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</si>
  <si>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</si>
  <si>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</si>
  <si>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</si>
  <si>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</si>
  <si>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</si>
  <si>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</si>
  <si>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</si>
  <si>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</si>
  <si>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</si>
  <si>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</si>
  <si>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</si>
  <si>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</si>
  <si>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</si>
  <si>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</si>
  <si>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</si>
  <si>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</si>
  <si>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</si>
  <si>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</si>
  <si>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</si>
  <si>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</si>
  <si>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</si>
  <si>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</si>
  <si>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</si>
  <si>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</si>
  <si>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</si>
  <si>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</si>
  <si>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</si>
  <si>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</si>
  <si>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</si>
  <si>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</si>
  <si>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</si>
  <si>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</si>
  <si>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</si>
  <si>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</si>
  <si>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</si>
  <si>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</si>
  <si>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</si>
  <si>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</si>
  <si>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</si>
  <si>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</si>
  <si>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</si>
  <si>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</si>
  <si>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</si>
  <si>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</si>
  <si>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</si>
  <si>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</si>
  <si>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</si>
  <si>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</si>
  <si>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</si>
  <si>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</si>
  <si>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</si>
  <si>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</si>
  <si>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</si>
  <si>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</si>
  <si>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</si>
  <si>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</si>
  <si>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</si>
  <si>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</si>
  <si>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</si>
  <si>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</si>
  <si>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</si>
  <si>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</si>
  <si>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</si>
  <si>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</si>
  <si>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</si>
  <si>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</si>
  <si>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</si>
  <si>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</si>
  <si>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</si>
  <si>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</si>
  <si>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</si>
  <si>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</si>
  <si>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</si>
  <si>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</si>
  <si>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</si>
  <si>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</si>
  <si>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</si>
  <si>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</si>
  <si>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</si>
  <si>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</si>
  <si>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</si>
  <si>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</si>
  <si>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</si>
  <si>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</si>
  <si>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</si>
  <si>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</si>
  <si>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</si>
  <si>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</si>
  <si>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</si>
  <si>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</si>
  <si>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</si>
  <si>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</si>
  <si>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</si>
  <si>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</si>
  <si>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</si>
  <si>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</si>
  <si>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</si>
  <si>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</si>
  <si>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</si>
  <si>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</si>
  <si>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</si>
  <si>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</si>
  <si>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</si>
  <si>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</si>
  <si>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</si>
  <si>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</si>
  <si>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</si>
  <si>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</si>
  <si>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</si>
  <si>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</si>
  <si>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</si>
  <si>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</si>
  <si>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</si>
  <si>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</si>
  <si>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</si>
  <si>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</si>
  <si>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</si>
  <si>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</si>
  <si>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</si>
  <si>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</si>
  <si>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</si>
  <si>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</si>
  <si>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</si>
  <si>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</si>
  <si>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</si>
  <si>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</si>
  <si>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</si>
  <si>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</si>
  <si>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</si>
  <si>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</si>
  <si>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</si>
  <si>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</si>
  <si>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</si>
  <si>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</si>
  <si>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</si>
  <si>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</si>
  <si>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</si>
  <si>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</si>
  <si>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</si>
  <si>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</si>
  <si>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</si>
  <si>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</si>
  <si>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</si>
  <si>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</si>
  <si>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</si>
  <si>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</si>
  <si>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</si>
  <si>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</si>
  <si>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</si>
  <si>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</si>
  <si>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</si>
  <si>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</si>
  <si>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</si>
  <si>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</si>
  <si>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</si>
  <si>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</si>
  <si>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</si>
  <si>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</si>
  <si>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</si>
  <si>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</si>
  <si>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</si>
  <si>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</si>
  <si>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</si>
  <si>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</si>
  <si>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</si>
  <si>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</si>
  <si>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</si>
  <si>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</si>
  <si>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</si>
  <si>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</si>
  <si>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</si>
  <si>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</si>
  <si>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</si>
  <si>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</si>
  <si>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</si>
  <si>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</si>
  <si>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</si>
  <si>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</si>
  <si>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</si>
  <si>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</si>
  <si>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</si>
  <si>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</si>
  <si>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</si>
  <si>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</si>
  <si>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</si>
  <si>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</si>
  <si>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</si>
  <si>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</si>
  <si>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</si>
  <si>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</si>
  <si>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</si>
  <si>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</si>
  <si>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</si>
  <si>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</si>
  <si>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</si>
  <si>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</si>
  <si>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</si>
  <si>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</si>
  <si>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</si>
  <si>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</si>
  <si>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</si>
  <si>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</si>
  <si>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</si>
  <si>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</si>
  <si>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</si>
  <si>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</si>
  <si>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</si>
  <si>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</si>
  <si>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</si>
  <si>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</si>
  <si>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</si>
  <si>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</si>
  <si>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</si>
  <si>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</si>
  <si>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</si>
  <si>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</si>
  <si>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</si>
  <si>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</si>
  <si>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</si>
  <si>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</si>
  <si>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</si>
  <si>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</si>
  <si>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</si>
  <si>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</si>
  <si>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</si>
  <si>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</si>
  <si>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</si>
  <si>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</si>
  <si>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</si>
  <si>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</si>
  <si>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</si>
  <si>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</si>
  <si>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</si>
  <si>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</si>
  <si>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</si>
  <si>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</si>
  <si>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</si>
  <si>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</si>
  <si>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</si>
  <si>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</si>
  <si>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</si>
  <si>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</si>
  <si>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</si>
  <si>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</si>
  <si>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</si>
  <si>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</si>
  <si>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</si>
  <si>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</si>
  <si>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</si>
  <si>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</si>
  <si>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</si>
  <si>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</si>
  <si>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</si>
  <si>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</si>
  <si>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</si>
  <si>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</si>
  <si>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</si>
  <si>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</si>
  <si>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</si>
  <si>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</si>
  <si>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</si>
  <si>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</si>
  <si>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</si>
  <si>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</si>
  <si>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</si>
  <si>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</si>
  <si>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</si>
  <si>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</si>
  <si>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</si>
  <si>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</si>
  <si>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</si>
  <si>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</si>
  <si>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</si>
  <si>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</si>
  <si>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</si>
  <si>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</si>
  <si>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</si>
  <si>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</si>
  <si>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</si>
  <si>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</si>
  <si>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</si>
  <si>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</si>
  <si>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</si>
  <si>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</si>
  <si>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</si>
  <si>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</si>
  <si>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</si>
  <si>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</si>
  <si>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</si>
  <si>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</si>
  <si>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</si>
  <si>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</si>
  <si>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</si>
  <si>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</si>
  <si>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</si>
  <si>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</si>
  <si>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</si>
  <si>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</si>
  <si>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</si>
  <si>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</si>
  <si>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</si>
  <si>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</si>
  <si>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</si>
  <si>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</si>
  <si>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</si>
  <si>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</si>
  <si>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</si>
  <si>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</si>
  <si>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</si>
  <si>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</si>
  <si>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</si>
  <si>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</si>
  <si>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</si>
  <si>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</si>
  <si>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</si>
  <si>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</si>
  <si>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</si>
  <si>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</si>
  <si>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</si>
  <si>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</si>
  <si>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</si>
  <si>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</si>
  <si>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</si>
  <si>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</si>
  <si>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</si>
  <si>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</si>
  <si>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</si>
  <si>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</si>
  <si>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</si>
  <si>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</si>
  <si>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</si>
  <si>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</si>
  <si>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</si>
  <si>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</si>
  <si>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</si>
  <si>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</si>
  <si>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</si>
  <si>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</si>
  <si>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</si>
  <si>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</si>
  <si>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</si>
  <si>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</si>
  <si>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</si>
  <si>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</si>
  <si>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</si>
  <si>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</si>
  <si>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</si>
  <si>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</si>
  <si>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</si>
  <si>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</si>
  <si>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</si>
  <si>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</si>
  <si>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</si>
  <si>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</si>
  <si>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</si>
  <si>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</si>
  <si>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</si>
  <si>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</si>
  <si>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</si>
  <si>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</si>
  <si>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</si>
  <si>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</si>
  <si>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</si>
  <si>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</si>
  <si>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</si>
  <si>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</si>
  <si>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</si>
  <si>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</si>
  <si>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</si>
  <si>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</si>
  <si>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</si>
  <si>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</si>
  <si>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</si>
  <si>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</si>
  <si>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</si>
  <si>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</si>
  <si>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</si>
  <si>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</si>
  <si>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</si>
  <si>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</si>
  <si>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</si>
  <si>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</si>
  <si>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</si>
  <si>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</si>
  <si>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</si>
  <si>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</si>
  <si>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</si>
  <si>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</si>
  <si>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</si>
  <si>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</si>
  <si>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</si>
  <si>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</si>
  <si>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</si>
  <si>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</si>
  <si>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</si>
  <si>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</si>
  <si>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</si>
  <si>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</si>
  <si>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</si>
  <si>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</si>
  <si>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</si>
  <si>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</si>
  <si>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</si>
  <si>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</si>
  <si>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</si>
  <si>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</si>
  <si>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</si>
  <si>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</si>
  <si>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</si>
  <si>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</si>
  <si>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</si>
  <si>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</si>
  <si>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</si>
  <si>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</si>
  <si>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</si>
  <si>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</si>
  <si>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</si>
  <si>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</si>
  <si>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</si>
  <si>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</si>
  <si>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</si>
  <si>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</si>
  <si>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</si>
  <si>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</si>
  <si>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</si>
  <si>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</si>
  <si>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</si>
  <si>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</si>
  <si>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</si>
  <si>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</si>
  <si>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</si>
  <si>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</si>
  <si>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</si>
  <si>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</si>
  <si>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</si>
  <si>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</si>
  <si>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</si>
  <si>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</si>
  <si>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</si>
  <si>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</si>
  <si>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</si>
  <si>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</si>
  <si>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</si>
  <si>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</si>
  <si>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</si>
  <si>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</si>
  <si>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</si>
  <si>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</si>
  <si>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</si>
  <si>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</si>
  <si>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</si>
  <si>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</si>
  <si>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</si>
  <si>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</si>
  <si>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</si>
  <si>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</si>
  <si>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</si>
  <si>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</si>
  <si>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</si>
  <si>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</si>
  <si>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</si>
  <si>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</si>
  <si>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</si>
  <si>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</si>
  <si>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</si>
  <si>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</si>
  <si>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</si>
  <si>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</si>
  <si>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</si>
  <si>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</si>
  <si>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</si>
  <si>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</si>
  <si>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</si>
  <si>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</si>
  <si>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</si>
  <si>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</si>
  <si>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</si>
  <si>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</si>
  <si>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</si>
  <si>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</si>
  <si>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</si>
  <si>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</si>
  <si>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</si>
  <si>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</si>
  <si>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</si>
  <si>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</si>
  <si>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</si>
  <si>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</si>
  <si>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</si>
  <si>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</si>
  <si>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</si>
  <si>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</si>
  <si>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</si>
  <si>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</si>
  <si>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</si>
  <si>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</si>
  <si>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</si>
  <si>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</si>
  <si>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</si>
  <si>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</si>
  <si>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</si>
  <si>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</si>
  <si>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</si>
  <si>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</si>
  <si>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</si>
  <si>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</si>
  <si>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</si>
  <si>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</si>
  <si>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</si>
  <si>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</si>
  <si>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</si>
  <si>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</si>
  <si>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</si>
  <si>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</si>
  <si>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</si>
  <si>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</si>
  <si>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</si>
  <si>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</si>
  <si>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</si>
  <si>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</si>
  <si>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</si>
  <si>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</si>
  <si>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</si>
  <si>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</si>
  <si>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</si>
  <si>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</si>
  <si>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</si>
  <si>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</si>
  <si>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</si>
  <si>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</si>
  <si>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</si>
  <si>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</si>
  <si>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</si>
  <si>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</si>
  <si>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</si>
  <si>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</si>
  <si>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</si>
  <si>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</si>
  <si>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</si>
  <si>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</si>
  <si>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</si>
  <si>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</si>
  <si>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</si>
  <si>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</si>
  <si>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</si>
  <si>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</si>
  <si>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</si>
  <si>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</si>
  <si>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</si>
  <si>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</si>
  <si>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</si>
  <si>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</si>
  <si>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</si>
  <si>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</si>
  <si>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</si>
  <si>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</si>
  <si>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</si>
  <si>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</si>
  <si>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</si>
  <si>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</si>
  <si>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</si>
  <si>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</si>
  <si>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</si>
  <si>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</si>
  <si>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</si>
  <si>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</si>
  <si>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</si>
  <si>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</si>
  <si>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</si>
  <si>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</si>
  <si>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</si>
  <si>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</si>
  <si>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</si>
  <si>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</si>
  <si>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</si>
  <si>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</si>
  <si>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</si>
  <si>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</si>
  <si>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</si>
  <si>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</si>
  <si>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</si>
  <si>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</si>
  <si>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</si>
  <si>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</si>
  <si>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</si>
  <si>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</si>
  <si>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</si>
  <si>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</si>
  <si>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</si>
  <si>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</si>
  <si>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</si>
  <si>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</si>
  <si>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</si>
  <si>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</si>
  <si>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</si>
  <si>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</si>
  <si>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</si>
  <si>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</si>
  <si>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</si>
  <si>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</si>
  <si>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</si>
  <si>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</si>
  <si>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</si>
  <si>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</si>
  <si>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</si>
  <si>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</si>
  <si>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</si>
  <si>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</si>
  <si>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</si>
  <si>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</si>
  <si>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</si>
  <si>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</si>
  <si>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</si>
  <si>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</si>
  <si>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</si>
  <si>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</si>
  <si>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</si>
  <si>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</si>
  <si>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</si>
  <si>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</si>
  <si>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</si>
  <si>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</si>
  <si>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</si>
  <si>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</si>
  <si>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</si>
  <si>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</si>
  <si>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</si>
  <si>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</si>
  <si>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</si>
  <si>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</si>
  <si>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</si>
  <si>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</si>
  <si>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</si>
  <si>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</si>
  <si>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</si>
  <si>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</si>
  <si>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</si>
  <si>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</si>
  <si>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</si>
  <si>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</si>
  <si>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</si>
  <si>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</si>
  <si>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</si>
  <si>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</si>
  <si>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</si>
  <si>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</si>
  <si>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</si>
  <si>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</si>
  <si>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</si>
  <si>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</si>
  <si>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</si>
  <si>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</si>
  <si>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</si>
  <si>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</si>
  <si>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</si>
  <si>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</si>
  <si>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</si>
  <si>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</si>
  <si>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</si>
  <si>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</si>
  <si>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</si>
  <si>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</si>
  <si>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</si>
  <si>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</si>
  <si>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</si>
  <si>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</si>
  <si>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</si>
  <si>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</si>
  <si>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</si>
  <si>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</si>
  <si>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</si>
  <si>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</si>
  <si>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</si>
  <si>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</si>
  <si>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</si>
  <si>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</si>
  <si>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</si>
  <si>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</si>
  <si>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</si>
  <si>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</si>
  <si>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</si>
  <si>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</si>
  <si>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</si>
  <si>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</si>
  <si>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</si>
  <si>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</si>
  <si>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</si>
  <si>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</si>
  <si>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</si>
  <si>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</si>
  <si>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</si>
  <si>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</si>
  <si>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</si>
  <si>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</si>
  <si>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</si>
  <si>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</si>
  <si>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</si>
  <si>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</si>
  <si>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</si>
  <si>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</si>
  <si>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</si>
  <si>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</si>
  <si>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</si>
  <si>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</si>
  <si>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</si>
  <si>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</si>
  <si>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</si>
  <si>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</si>
  <si>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</si>
  <si>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</si>
  <si>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</si>
  <si>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</si>
  <si>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</si>
  <si>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</si>
  <si>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</si>
  <si>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</si>
  <si>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</si>
  <si>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</si>
  <si>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</si>
  <si>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</si>
  <si>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</si>
  <si>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</si>
  <si>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</si>
  <si>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</si>
  <si>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</si>
  <si>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</si>
  <si>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</si>
  <si>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</si>
  <si>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</si>
  <si>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</si>
  <si>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</si>
  <si>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</si>
  <si>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</si>
  <si>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</si>
  <si>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</si>
  <si>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</si>
  <si>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</si>
  <si>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</si>
  <si>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</si>
  <si>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</si>
  <si>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</si>
  <si>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</si>
  <si>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</si>
  <si>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</si>
  <si>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</si>
  <si>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</si>
  <si>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</si>
  <si>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</si>
  <si>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</si>
  <si>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</si>
  <si>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</si>
  <si>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</si>
  <si>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</si>
  <si>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</si>
  <si>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</si>
  <si>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</si>
  <si>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</si>
  <si>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</si>
  <si>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</si>
  <si>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</si>
  <si>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</si>
  <si>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</si>
  <si>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</si>
  <si>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</si>
  <si>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</si>
  <si>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</si>
  <si>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</si>
  <si>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</si>
  <si>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</si>
  <si>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</si>
  <si>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</si>
  <si>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</si>
  <si>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</si>
  <si>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</si>
  <si>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</si>
  <si>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</si>
  <si>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</si>
  <si>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</si>
  <si>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</si>
  <si>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</si>
  <si>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</si>
  <si>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</si>
  <si>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</si>
  <si>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</si>
  <si>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</si>
  <si>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</si>
  <si>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</si>
  <si>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</si>
  <si>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</si>
  <si>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</si>
  <si>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</si>
  <si>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</si>
  <si>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</si>
  <si>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</si>
  <si>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</si>
  <si>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</si>
  <si>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</si>
  <si>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</si>
  <si>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</si>
  <si>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</si>
  <si>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</si>
  <si>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</si>
  <si>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</si>
  <si>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</si>
  <si>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</si>
  <si>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</si>
  <si>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</si>
  <si>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</si>
  <si>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</si>
  <si>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</si>
  <si>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</si>
  <si>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</si>
  <si>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</si>
  <si>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</si>
  <si>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</si>
  <si>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</si>
  <si>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</si>
  <si>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</si>
  <si>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</si>
  <si>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</si>
  <si>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</si>
  <si>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</si>
  <si>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</si>
  <si>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</si>
  <si>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</si>
  <si>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</si>
  <si>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</si>
  <si>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</si>
  <si>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</si>
  <si>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</si>
  <si>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</si>
  <si>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</si>
  <si>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</si>
  <si>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</si>
  <si>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</si>
  <si>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</si>
  <si>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</si>
  <si>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</si>
  <si>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</si>
  <si>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</si>
  <si>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</si>
  <si>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</si>
  <si>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</si>
  <si>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</si>
  <si>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</si>
  <si>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</si>
  <si>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</si>
  <si>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</si>
  <si>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</si>
  <si>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</si>
  <si>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</si>
  <si>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</si>
  <si>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</si>
  <si>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</si>
  <si>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</si>
  <si>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</si>
  <si>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</si>
  <si>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</si>
  <si>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</si>
  <si>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</si>
  <si>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</si>
  <si>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</si>
  <si>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</si>
  <si>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</si>
  <si>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</si>
  <si>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</si>
  <si>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</si>
  <si>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</si>
  <si>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</si>
  <si>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</si>
  <si>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</si>
  <si>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</si>
  <si>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</si>
  <si>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</si>
  <si>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</si>
  <si>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</si>
  <si>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</si>
  <si>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</si>
  <si>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</si>
  <si>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</si>
  <si>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</si>
  <si>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</si>
  <si>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</si>
  <si>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</si>
  <si>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</si>
  <si>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</si>
  <si>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</si>
  <si>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</si>
  <si>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</si>
  <si>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</si>
  <si>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</si>
  <si>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</si>
  <si>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</si>
  <si>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</si>
  <si>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</si>
  <si>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</si>
  <si>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</si>
  <si>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</si>
  <si>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</si>
  <si>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</si>
  <si>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</si>
  <si>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</si>
  <si>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</si>
  <si>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</si>
  <si>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</si>
  <si>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</si>
  <si>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</si>
  <si>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</si>
  <si>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</si>
  <si>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</si>
  <si>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</si>
  <si>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</si>
  <si>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</si>
  <si>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</si>
  <si>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</si>
  <si>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</si>
  <si>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</si>
  <si>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</si>
  <si>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</si>
  <si>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</si>
  <si>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</si>
  <si>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</si>
  <si>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</si>
  <si>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</si>
  <si>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</si>
  <si>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</si>
  <si>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</si>
  <si>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</si>
  <si>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</si>
  <si>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</si>
  <si>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</si>
  <si>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</si>
  <si>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</si>
  <si>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</si>
  <si>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</si>
  <si>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</si>
  <si>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</si>
  <si>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</si>
  <si>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</si>
  <si>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</si>
  <si>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</si>
  <si>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</si>
  <si>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</si>
  <si>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</si>
  <si>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</si>
  <si>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</si>
  <si>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</si>
  <si>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</si>
  <si>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</si>
  <si>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</si>
  <si>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</si>
  <si>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</si>
  <si>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</si>
  <si>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</si>
  <si>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</si>
  <si>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</si>
  <si>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</si>
  <si>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</si>
  <si>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</si>
  <si>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</si>
  <si>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</si>
  <si>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</si>
  <si>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</si>
  <si>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</si>
  <si>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</si>
  <si>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</si>
  <si>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</si>
  <si>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</si>
  <si>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</si>
  <si>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</si>
  <si>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</si>
  <si>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</si>
  <si>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</si>
  <si>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</si>
  <si>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</si>
  <si>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</si>
  <si>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</si>
  <si>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</si>
  <si>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</si>
  <si>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</si>
  <si>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</si>
  <si>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</si>
  <si>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</si>
  <si>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</si>
  <si>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</si>
  <si>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</si>
  <si>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</si>
  <si>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</si>
  <si>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</si>
  <si>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</si>
  <si>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</si>
  <si>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</si>
  <si>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</si>
  <si>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</si>
  <si>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</si>
  <si>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</si>
  <si>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</si>
  <si>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</si>
  <si>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</si>
  <si>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</si>
  <si>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</si>
  <si>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</si>
  <si>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</si>
  <si>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</si>
  <si>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</si>
  <si>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</si>
  <si>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</si>
  <si>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</si>
  <si>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</si>
  <si>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</si>
  <si>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</si>
  <si>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</si>
  <si>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</si>
  <si>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</si>
  <si>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</si>
  <si>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</si>
  <si>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</si>
  <si>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</si>
  <si>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</si>
  <si>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</si>
  <si>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</si>
  <si>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</si>
  <si>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</si>
  <si>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</si>
  <si>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</si>
  <si>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</si>
  <si>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</si>
  <si>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</si>
  <si>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</si>
  <si>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</si>
  <si>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</si>
  <si>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</si>
  <si>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</si>
  <si>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</si>
  <si>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</si>
  <si>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</si>
  <si>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</si>
  <si>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</si>
  <si>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</si>
  <si>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</si>
  <si>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</si>
  <si>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</si>
  <si>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</si>
  <si>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</si>
  <si>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</si>
  <si>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</si>
  <si>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</si>
  <si>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</si>
  <si>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</si>
  <si>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</si>
  <si>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</si>
  <si>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</si>
  <si>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</si>
  <si>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</si>
  <si>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</si>
  <si>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</si>
  <si>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</si>
  <si>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</si>
  <si>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</si>
  <si>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</si>
  <si>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</si>
  <si>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</si>
  <si>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</si>
  <si>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</si>
  <si>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</si>
  <si>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</si>
  <si>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</si>
  <si>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</si>
  <si>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</si>
  <si>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</si>
  <si>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</si>
  <si>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</si>
  <si>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</si>
  <si>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</si>
  <si>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</si>
  <si>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</si>
  <si>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</si>
  <si>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</si>
  <si>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</si>
  <si>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</si>
  <si>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</si>
  <si>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</si>
  <si>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</si>
  <si>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</si>
  <si>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</si>
  <si>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</si>
  <si>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</si>
  <si>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</si>
  <si>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</si>
  <si>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</si>
  <si>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</si>
  <si>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</si>
  <si>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</si>
  <si>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</si>
  <si>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</si>
  <si>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</si>
  <si>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</si>
  <si>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</si>
  <si>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</si>
  <si>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</si>
  <si>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</si>
  <si>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</si>
  <si>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</si>
  <si>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</si>
  <si>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</si>
  <si>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</si>
  <si>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</si>
  <si>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</si>
  <si>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</si>
  <si>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</si>
  <si>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</si>
  <si>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</si>
  <si>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</si>
  <si>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</si>
  <si>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</si>
  <si>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</si>
  <si>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</si>
  <si>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</si>
  <si>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</si>
  <si>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</si>
  <si>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</si>
  <si>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</si>
  <si>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</si>
  <si>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</si>
  <si>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</si>
  <si>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</si>
  <si>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</si>
  <si>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</si>
  <si>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</si>
  <si>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</si>
  <si>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</si>
  <si>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</si>
  <si>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</si>
  <si>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</si>
  <si>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</si>
  <si>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</si>
  <si>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</si>
  <si>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</si>
  <si>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</si>
  <si>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</si>
  <si>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</si>
  <si>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</si>
  <si>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</si>
  <si>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</si>
  <si>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</si>
  <si>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</si>
  <si>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</si>
  <si>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</si>
  <si>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</si>
  <si>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</si>
  <si>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</si>
  <si>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</si>
  <si>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</si>
  <si>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</si>
  <si>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</si>
  <si>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</si>
  <si>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</si>
  <si>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</si>
  <si>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</si>
  <si>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</si>
  <si>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</si>
  <si>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</si>
  <si>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</si>
  <si>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</si>
  <si>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</si>
  <si>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</si>
  <si>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</si>
  <si>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</si>
  <si>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</si>
  <si>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</si>
  <si>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</si>
  <si>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</si>
  <si>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</si>
  <si>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</si>
  <si>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</si>
  <si>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</si>
  <si>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</si>
  <si>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</si>
  <si>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</si>
  <si>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</si>
  <si>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</si>
  <si>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</si>
  <si>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</si>
  <si>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</si>
  <si>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</si>
  <si>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</si>
  <si>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</si>
  <si>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</si>
  <si>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</si>
  <si>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</si>
  <si>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</si>
  <si>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</si>
  <si>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</si>
  <si>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</si>
  <si>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</si>
  <si>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</si>
  <si>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</si>
  <si>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</si>
  <si>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</si>
  <si>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</si>
  <si>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</si>
  <si>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</si>
  <si>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</si>
  <si>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</si>
  <si>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</si>
  <si>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</si>
  <si>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</si>
  <si>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</si>
  <si>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</si>
  <si>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</si>
  <si>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</si>
  <si>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</si>
  <si>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</si>
  <si>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</si>
  <si>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</si>
  <si>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</si>
  <si>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</si>
  <si>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</si>
  <si>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</si>
  <si>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</si>
  <si>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</si>
  <si>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</si>
  <si>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</si>
  <si>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</si>
  <si>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</si>
  <si>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</si>
  <si>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</si>
  <si>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</si>
  <si>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</si>
  <si>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</si>
  <si>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</si>
  <si>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</si>
  <si>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</si>
  <si>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</si>
  <si>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</si>
  <si>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</si>
  <si>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</si>
  <si>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</si>
  <si>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</si>
  <si>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</si>
  <si>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</si>
  <si>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</si>
  <si>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</si>
  <si>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</si>
  <si>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</si>
  <si>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</si>
  <si>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</si>
  <si>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</si>
  <si>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</si>
  <si>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</si>
  <si>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</si>
  <si>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</si>
  <si>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</si>
  <si>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</si>
  <si>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</si>
  <si>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</si>
  <si>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</si>
  <si>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</si>
  <si>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</si>
  <si>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</si>
  <si>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</si>
  <si>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</si>
  <si>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</si>
  <si>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</si>
  <si>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</si>
  <si>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</si>
  <si>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</si>
  <si>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</si>
  <si>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</si>
  <si>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</si>
  <si>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</si>
  <si>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</si>
  <si>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</si>
  <si>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</si>
  <si>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</si>
  <si>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</si>
  <si>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</si>
  <si>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</si>
  <si>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</si>
  <si>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</si>
  <si>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</si>
  <si>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</si>
  <si>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</si>
  <si>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</si>
  <si>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</si>
  <si>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</si>
  <si>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</si>
  <si>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</si>
  <si>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</si>
  <si>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</si>
  <si>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</si>
  <si>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</si>
  <si>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</si>
  <si>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</si>
  <si>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</si>
  <si>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</si>
  <si>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</si>
  <si>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</si>
  <si>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</si>
  <si>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</si>
  <si>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</si>
  <si>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</si>
  <si>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</si>
  <si>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</si>
  <si>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</si>
  <si>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</si>
  <si>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</si>
  <si>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</si>
  <si>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</si>
  <si>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</si>
  <si>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</si>
  <si>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</si>
  <si>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</si>
  <si>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</si>
  <si>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</si>
  <si>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</si>
  <si>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</si>
  <si>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</si>
  <si>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</si>
  <si>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</si>
  <si>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</si>
  <si>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</si>
  <si>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</si>
  <si>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</si>
  <si>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</si>
  <si>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</si>
  <si>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</si>
  <si>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</si>
  <si>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</si>
  <si>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</si>
  <si>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</si>
  <si>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</si>
  <si>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</si>
  <si>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</si>
  <si>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</si>
  <si>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</si>
  <si>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</si>
  <si>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</si>
  <si>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</si>
  <si>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</si>
  <si>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</si>
  <si>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</si>
  <si>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</si>
  <si>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</si>
  <si>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</si>
  <si>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</si>
  <si>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</si>
  <si>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</si>
  <si>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</si>
  <si>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</si>
  <si>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</si>
  <si>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</si>
  <si>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</si>
  <si>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</si>
  <si>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</si>
  <si>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</si>
  <si>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</si>
  <si>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</si>
  <si>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</si>
  <si>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</si>
  <si>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</si>
  <si>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</si>
  <si>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</si>
  <si>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</si>
  <si>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</si>
  <si>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</si>
  <si>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</si>
  <si>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</si>
  <si>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</si>
  <si>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</si>
  <si>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</si>
  <si>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</si>
  <si>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</si>
  <si>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</si>
  <si>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</si>
  <si>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</si>
  <si>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</si>
  <si>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</si>
  <si>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</si>
  <si>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</si>
  <si>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</si>
  <si>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</si>
  <si>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</si>
  <si>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</si>
  <si>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</si>
  <si>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</si>
  <si>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</si>
  <si>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</si>
  <si>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</si>
  <si>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</si>
  <si>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</si>
  <si>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</si>
  <si>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</si>
  <si>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</si>
  <si>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</si>
  <si>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</si>
  <si>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</si>
  <si>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</si>
  <si>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</si>
  <si>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</si>
  <si>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</si>
  <si>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</si>
  <si>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</si>
  <si>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</si>
  <si>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</si>
  <si>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</si>
  <si>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</si>
  <si>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</si>
  <si>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</si>
  <si>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</si>
  <si>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</si>
  <si>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</si>
  <si>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</si>
  <si>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</si>
  <si>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</si>
  <si>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</si>
  <si>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</si>
  <si>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</si>
  <si>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</si>
  <si>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</si>
  <si>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</si>
  <si>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</si>
  <si>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</si>
  <si>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</si>
  <si>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</si>
  <si>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</si>
  <si>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</si>
  <si>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</si>
  <si>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</si>
  <si>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</si>
  <si>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</si>
  <si>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</si>
  <si>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</si>
  <si>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</si>
  <si>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</si>
  <si>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</si>
  <si>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</si>
  <si>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</si>
  <si>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</si>
  <si>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</si>
  <si>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</si>
  <si>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</si>
  <si>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</si>
  <si>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</si>
  <si>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</si>
  <si>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</si>
  <si>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</si>
  <si>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</si>
  <si>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</si>
  <si>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</si>
  <si>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</si>
  <si>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</si>
  <si>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</si>
  <si>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</si>
  <si>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</si>
  <si>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</si>
  <si>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</si>
  <si>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</si>
  <si>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</si>
  <si>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</si>
  <si>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</si>
  <si>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</si>
  <si>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</si>
  <si>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</si>
  <si>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</si>
  <si>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</si>
  <si>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</si>
  <si>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</si>
  <si>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</si>
  <si>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</si>
  <si>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</si>
  <si>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</si>
  <si>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</si>
  <si>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</si>
  <si>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</si>
  <si>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</si>
  <si>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</si>
  <si>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</si>
  <si>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</si>
  <si>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</si>
  <si>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</si>
  <si>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</si>
  <si>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</si>
  <si>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</si>
  <si>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</si>
  <si>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</si>
  <si>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</si>
  <si>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</si>
  <si>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</si>
  <si>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</si>
  <si>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</si>
  <si>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</si>
  <si>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</si>
  <si>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</si>
  <si>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</si>
  <si>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</si>
  <si>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</si>
  <si>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</si>
  <si>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</si>
  <si>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</si>
  <si>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</si>
  <si>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</si>
  <si>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</si>
  <si>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</si>
  <si>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</si>
  <si>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</si>
  <si>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</si>
  <si>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</si>
  <si>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</si>
  <si>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</si>
  <si>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</si>
  <si>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</si>
  <si>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</si>
  <si>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</si>
  <si>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</si>
  <si>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</si>
  <si>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</si>
  <si>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</si>
  <si>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</si>
  <si>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</si>
  <si>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</si>
  <si>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</si>
  <si>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</si>
  <si>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</si>
  <si>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</si>
  <si>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</si>
  <si>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</si>
  <si>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</si>
  <si>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</si>
  <si>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</si>
  <si>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</si>
  <si>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</si>
  <si>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</si>
  <si>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</si>
  <si>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</si>
  <si>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</si>
  <si>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</si>
  <si>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</si>
  <si>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</si>
  <si>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</si>
  <si>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</si>
  <si>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</si>
  <si>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</si>
  <si>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</si>
  <si>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</si>
  <si>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</si>
  <si>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</si>
  <si>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</si>
  <si>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</si>
  <si>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</si>
  <si>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</si>
  <si>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</si>
  <si>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</si>
  <si>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</si>
  <si>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</si>
  <si>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</si>
  <si>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</si>
  <si>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</si>
  <si>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</si>
  <si>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</si>
  <si>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</si>
  <si>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</si>
  <si>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</si>
  <si>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</si>
  <si>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</si>
  <si>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</si>
  <si>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</si>
  <si>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</si>
  <si>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</si>
  <si>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</si>
  <si>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</si>
  <si>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</si>
  <si>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</si>
  <si>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</si>
  <si>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</si>
  <si>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</si>
  <si>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</si>
  <si>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</si>
  <si>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</si>
  <si>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</si>
  <si>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</si>
  <si>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</si>
  <si>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</si>
  <si>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</si>
  <si>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</si>
  <si>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</si>
  <si>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</si>
  <si>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</si>
  <si>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</si>
  <si>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</si>
  <si>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</si>
  <si>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</si>
  <si>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</si>
  <si>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</si>
  <si>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</si>
  <si>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</si>
  <si>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</si>
  <si>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</si>
  <si>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</si>
  <si>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</si>
  <si>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</si>
  <si>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</si>
  <si>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</si>
  <si>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</si>
  <si>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</si>
  <si>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</si>
  <si>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</si>
  <si>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</si>
  <si>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</si>
  <si>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</si>
  <si>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</si>
  <si>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</si>
  <si>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</si>
  <si>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</si>
  <si>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</si>
  <si>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</si>
  <si>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</si>
  <si>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</si>
  <si>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</si>
  <si>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</si>
  <si>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</si>
  <si>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</si>
  <si>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</si>
  <si>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</si>
  <si>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</si>
  <si>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</si>
  <si>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</si>
  <si>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</si>
  <si>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</si>
  <si>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</si>
  <si>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</si>
  <si>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</si>
  <si>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</si>
  <si>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</si>
  <si>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</si>
  <si>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</si>
  <si>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</si>
  <si>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</si>
  <si>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</si>
  <si>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</si>
  <si>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</si>
  <si>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</si>
  <si>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</si>
  <si>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</si>
  <si>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</si>
  <si>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</si>
  <si>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</si>
  <si>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</si>
  <si>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</si>
  <si>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</si>
  <si>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</si>
  <si>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</si>
  <si>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</si>
  <si>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</si>
  <si>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</si>
  <si>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</si>
  <si>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</si>
  <si>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</si>
  <si>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</si>
  <si>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</si>
  <si>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</si>
  <si>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</si>
  <si>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</si>
  <si>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</si>
  <si>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</si>
  <si>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</si>
  <si>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</si>
  <si>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</si>
  <si>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</si>
  <si>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</si>
  <si>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</si>
  <si>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</si>
  <si>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</si>
  <si>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</si>
  <si>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</si>
  <si>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</si>
  <si>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</si>
  <si>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</si>
  <si>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</si>
  <si>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</si>
  <si>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</si>
  <si>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</si>
  <si>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</si>
  <si>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</si>
  <si>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</si>
  <si>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</si>
  <si>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</si>
  <si>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</si>
  <si>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</si>
  <si>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</si>
  <si>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</si>
  <si>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</si>
  <si>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</si>
  <si>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</si>
  <si>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</si>
  <si>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</si>
  <si>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</si>
  <si>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</si>
  <si>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</si>
  <si>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</si>
  <si>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</si>
  <si>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</si>
  <si>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</si>
  <si>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</si>
  <si>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</si>
  <si>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</si>
  <si>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</si>
  <si>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</si>
  <si>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</si>
  <si>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</si>
  <si>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</si>
  <si>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</si>
  <si>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</si>
  <si>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</si>
  <si>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</si>
  <si>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</si>
  <si>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</si>
  <si>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</si>
  <si>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</si>
  <si>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</si>
  <si>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</si>
  <si>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</si>
  <si>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</si>
  <si>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</si>
  <si>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</si>
  <si>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</si>
  <si>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</si>
  <si>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</si>
  <si>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</si>
  <si>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</si>
  <si>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</si>
  <si>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</si>
  <si>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</si>
  <si>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</si>
  <si>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</si>
  <si>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</si>
  <si>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</si>
  <si>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</si>
  <si>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</si>
  <si>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</si>
  <si>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</si>
  <si>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</si>
  <si>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</si>
  <si>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</si>
  <si>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</si>
  <si>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</si>
  <si>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</si>
  <si>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</si>
  <si>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</si>
  <si>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</si>
  <si>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</si>
  <si>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</si>
  <si>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</si>
  <si>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</si>
  <si>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</si>
  <si>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</si>
  <si>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</si>
  <si>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</si>
  <si>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</si>
  <si>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</si>
  <si>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</si>
  <si>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</si>
  <si>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</si>
  <si>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</si>
  <si>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</si>
  <si>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</si>
  <si>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</si>
  <si>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</si>
  <si>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</si>
  <si>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</si>
  <si>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</si>
  <si>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</si>
  <si>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</si>
  <si>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</si>
  <si>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</si>
  <si>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</si>
  <si>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</si>
  <si>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</si>
  <si>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</si>
  <si>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</si>
  <si>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</si>
  <si>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</si>
  <si>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</si>
  <si>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</si>
  <si>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</si>
  <si>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</si>
  <si>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</si>
  <si>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</si>
  <si>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</si>
  <si>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</si>
  <si>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</si>
  <si>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</si>
  <si>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</si>
  <si>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</si>
  <si>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</si>
  <si>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</si>
  <si>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</si>
  <si>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</si>
  <si>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</si>
  <si>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</si>
  <si>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</si>
  <si>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</si>
  <si>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</si>
  <si>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</si>
  <si>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</si>
  <si>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</si>
  <si>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</si>
  <si>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</si>
  <si>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</si>
  <si>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</si>
  <si>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</si>
  <si>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</si>
  <si>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</si>
  <si>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</si>
  <si>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</si>
  <si>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</si>
  <si>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</si>
  <si>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</si>
  <si>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</si>
  <si>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</si>
  <si>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</si>
  <si>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</si>
  <si>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</si>
  <si>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</si>
  <si>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</si>
  <si>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</si>
  <si>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</si>
  <si>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</si>
  <si>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</si>
  <si>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</si>
  <si>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</si>
  <si>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</si>
  <si>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</si>
  <si>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</si>
  <si>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</si>
  <si>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</si>
  <si>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</si>
  <si>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</si>
  <si>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</si>
  <si>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</si>
  <si>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</si>
  <si>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</si>
  <si>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</si>
  <si>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</si>
  <si>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</si>
  <si>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</si>
  <si>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</si>
  <si>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</si>
  <si>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</si>
  <si>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</si>
  <si>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</si>
  <si>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</si>
  <si>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</si>
  <si>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</si>
  <si>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</si>
  <si>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</si>
  <si>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</si>
  <si>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</si>
  <si>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</si>
  <si>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</si>
  <si>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</si>
  <si>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</si>
  <si>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</si>
  <si>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</si>
  <si>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</si>
  <si>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</si>
  <si>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</si>
  <si>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</si>
  <si>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</si>
  <si>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</si>
  <si>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</si>
  <si>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</si>
  <si>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</si>
  <si>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</si>
  <si>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</si>
  <si>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</si>
  <si>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</si>
  <si>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</si>
  <si>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</si>
  <si>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</si>
  <si>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</si>
  <si>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</si>
  <si>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</si>
  <si>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</si>
  <si>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</si>
  <si>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</si>
  <si>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</si>
  <si>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</si>
  <si>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</si>
  <si>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</si>
  <si>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</si>
  <si>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</si>
  <si>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</si>
  <si>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</si>
  <si>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</si>
  <si>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</si>
  <si>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</si>
  <si>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</si>
  <si>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</si>
  <si>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</si>
  <si>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</si>
  <si>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</si>
  <si>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</si>
  <si>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</si>
  <si>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</si>
  <si>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</si>
  <si>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</si>
  <si>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</si>
  <si>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</si>
  <si>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</si>
  <si>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</si>
  <si>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</si>
  <si>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</si>
  <si>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</si>
  <si>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</si>
  <si>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</si>
  <si>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</si>
  <si>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</si>
  <si>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</si>
  <si>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</si>
  <si>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</si>
  <si>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</si>
  <si>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</si>
  <si>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</si>
  <si>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</si>
  <si>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</si>
  <si>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</si>
  <si>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</si>
  <si>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</si>
  <si>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</si>
  <si>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</si>
  <si>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</si>
  <si>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</si>
  <si>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</si>
  <si>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</si>
  <si>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</si>
  <si>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</si>
  <si>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</si>
  <si>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</si>
  <si>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</si>
  <si>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</si>
  <si>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</si>
  <si>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</si>
  <si>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</si>
  <si>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</si>
  <si>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</si>
  <si>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</si>
  <si>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</si>
  <si>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</si>
  <si>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</si>
  <si>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</si>
  <si>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</si>
  <si>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</si>
  <si>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</si>
  <si>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</si>
  <si>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</si>
  <si>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</si>
  <si>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</si>
  <si>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</si>
  <si>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</si>
  <si>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</si>
  <si>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</si>
  <si>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</si>
  <si>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</si>
  <si>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</si>
  <si>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</si>
  <si>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</si>
  <si>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</si>
  <si>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</si>
  <si>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</si>
  <si>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</si>
  <si>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</si>
  <si>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</si>
  <si>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</si>
  <si>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</si>
  <si>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</si>
  <si>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</si>
  <si>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</si>
  <si>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</si>
  <si>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</si>
  <si>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</si>
  <si>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</si>
  <si>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</si>
  <si>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</si>
  <si>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</si>
  <si>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</si>
  <si>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</si>
  <si>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</si>
  <si>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</si>
  <si>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</si>
  <si>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</si>
  <si>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</si>
  <si>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</si>
  <si>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</si>
  <si>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</si>
  <si>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</si>
  <si>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</si>
  <si>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</si>
  <si>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</si>
  <si>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</si>
  <si>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</si>
  <si>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</si>
  <si>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</si>
  <si>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</si>
  <si>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</si>
  <si>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</si>
  <si>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</si>
  <si>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</si>
  <si>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</si>
  <si>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</si>
  <si>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</si>
  <si>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</si>
  <si>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</si>
  <si>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</si>
  <si>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</si>
  <si>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</si>
  <si>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</si>
  <si>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</si>
  <si>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</si>
  <si>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</si>
  <si>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</si>
  <si>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</si>
  <si>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</si>
  <si>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</si>
  <si>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</si>
  <si>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</si>
  <si>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</si>
  <si>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</si>
  <si>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</si>
  <si>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</si>
  <si>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</si>
  <si>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</si>
  <si>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</si>
  <si>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</si>
  <si>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</si>
  <si>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</si>
  <si>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</si>
  <si>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</si>
  <si>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</si>
  <si>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</si>
  <si>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</si>
  <si>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</si>
  <si>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</si>
  <si>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</si>
  <si>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</si>
  <si>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</si>
  <si>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</si>
  <si>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</si>
  <si>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</si>
  <si>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</si>
  <si>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</si>
  <si>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</si>
  <si>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</si>
  <si>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</si>
  <si>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</si>
  <si>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</si>
  <si>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</si>
  <si>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</si>
  <si>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</si>
  <si>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</si>
  <si>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</si>
  <si>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</si>
  <si>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</si>
  <si>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</si>
  <si>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</si>
  <si>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</si>
  <si>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</si>
  <si>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</si>
  <si>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</si>
  <si>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</si>
  <si>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</si>
  <si>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</si>
  <si>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</si>
  <si>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</si>
  <si>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</si>
  <si>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</si>
  <si>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</si>
  <si>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</si>
  <si>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</si>
  <si>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</si>
  <si>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</si>
  <si>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</si>
  <si>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</si>
  <si>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</si>
  <si>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</si>
  <si>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</si>
  <si>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</si>
  <si>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</si>
  <si>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</si>
  <si>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</si>
  <si>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</si>
  <si>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</si>
  <si>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</si>
  <si>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</si>
  <si>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</si>
  <si>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</si>
  <si>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</si>
  <si>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</si>
  <si>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</si>
  <si>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</si>
  <si>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</si>
  <si>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</si>
  <si>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</si>
  <si>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</si>
  <si>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</si>
  <si>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</si>
  <si>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</si>
  <si>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</si>
  <si>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</si>
  <si>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</si>
  <si>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</si>
  <si>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</si>
  <si>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</si>
  <si>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</si>
  <si>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</si>
  <si>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</si>
  <si>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</si>
  <si>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</si>
  <si>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</si>
  <si>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</si>
  <si>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</si>
  <si>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</si>
  <si>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</si>
  <si>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</si>
  <si>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</si>
  <si>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</si>
  <si>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</si>
  <si>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</si>
  <si>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</si>
  <si>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</si>
  <si>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</si>
  <si>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</si>
  <si>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</si>
  <si>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</si>
  <si>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</si>
  <si>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</si>
  <si>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</si>
  <si>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</si>
  <si>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</si>
  <si>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</si>
  <si>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</si>
  <si>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</si>
  <si>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</si>
  <si>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</si>
  <si>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</si>
  <si>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</si>
  <si>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</si>
  <si>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</si>
  <si>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</si>
  <si>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</si>
  <si>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</si>
  <si>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</si>
  <si>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</si>
  <si>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</si>
  <si>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</si>
  <si>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</si>
  <si>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</si>
  <si>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</si>
  <si>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</si>
  <si>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</si>
  <si>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</si>
  <si>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</si>
  <si>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</si>
  <si>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</si>
  <si>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</si>
  <si>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</si>
  <si>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</si>
  <si>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</si>
  <si>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</si>
  <si>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</si>
  <si>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</si>
  <si>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</si>
  <si>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</si>
  <si>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</si>
  <si>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</si>
  <si>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</si>
  <si>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</si>
  <si>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</si>
  <si>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</si>
  <si>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</si>
  <si>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</si>
  <si>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</si>
  <si>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</si>
  <si>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</si>
  <si>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</si>
  <si>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</si>
  <si>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</si>
  <si>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</si>
  <si>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</si>
  <si>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</si>
  <si>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</si>
  <si>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</si>
  <si>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</si>
  <si>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</si>
  <si>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</si>
  <si>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</si>
  <si>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</si>
  <si>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</si>
  <si>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</si>
  <si>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</si>
  <si>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</si>
  <si>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</si>
  <si>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</si>
  <si>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</si>
  <si>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</si>
  <si>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</si>
  <si>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</si>
  <si>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</si>
  <si>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</si>
  <si>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</si>
  <si>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</si>
  <si>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</si>
  <si>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</si>
  <si>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</si>
  <si>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</si>
  <si>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</si>
  <si>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</si>
  <si>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</si>
  <si>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</si>
  <si>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</si>
  <si>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</si>
  <si>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</si>
  <si>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</si>
  <si>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</si>
  <si>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</si>
  <si>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</si>
  <si>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</si>
  <si>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</si>
  <si>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</si>
  <si>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</si>
  <si>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</si>
  <si>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</si>
  <si>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</si>
  <si>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</si>
  <si>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</si>
  <si>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</si>
  <si>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</si>
  <si>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</si>
  <si>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</si>
  <si>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</si>
  <si>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</si>
  <si>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</si>
  <si>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</si>
  <si>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</si>
  <si>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</si>
  <si>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</si>
  <si>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</si>
  <si>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</si>
  <si>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</si>
  <si>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</si>
  <si>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</si>
  <si>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</si>
  <si>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</si>
  <si>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</si>
  <si>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</si>
  <si>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</si>
  <si>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</si>
  <si>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</si>
  <si>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</si>
  <si>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</si>
  <si>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</si>
  <si>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</si>
  <si>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</si>
  <si>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</si>
  <si>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</si>
  <si>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</si>
  <si>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</si>
  <si>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</si>
  <si>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</si>
  <si>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</si>
  <si>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</si>
  <si>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</si>
  <si>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</si>
  <si>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</si>
  <si>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</si>
  <si>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</si>
  <si>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</si>
  <si>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</si>
  <si>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</si>
  <si>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</si>
  <si>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</si>
  <si>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</si>
  <si>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</si>
  <si>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</si>
  <si>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</si>
  <si>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</si>
  <si>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</si>
  <si>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</si>
  <si>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</si>
  <si>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</si>
  <si>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</si>
  <si>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</si>
  <si>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</si>
  <si>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</si>
  <si>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</si>
  <si>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</si>
  <si>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</si>
  <si>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</si>
  <si>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</si>
  <si>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</si>
  <si>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</si>
  <si>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</si>
  <si>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</si>
  <si>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</si>
  <si>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</si>
  <si>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</si>
  <si>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</si>
  <si>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</si>
  <si>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</si>
  <si>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</si>
  <si>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</si>
  <si>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</si>
  <si>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</si>
  <si>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</si>
  <si>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</si>
  <si>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</si>
  <si>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</si>
  <si>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</si>
  <si>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</si>
  <si>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</si>
  <si>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</si>
  <si>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</si>
  <si>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</si>
  <si>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</si>
  <si>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</si>
  <si>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</si>
  <si>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</si>
  <si>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</si>
  <si>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</si>
  <si>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</si>
  <si>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</si>
  <si>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</si>
  <si>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</si>
  <si>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</si>
  <si>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</si>
  <si>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</si>
  <si>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</si>
  <si>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</si>
  <si>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</si>
  <si>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</si>
  <si>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</si>
  <si>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</si>
  <si>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</si>
  <si>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</si>
  <si>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</si>
  <si>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</si>
  <si>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</si>
  <si>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</si>
  <si>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</si>
  <si>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</si>
  <si>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</si>
  <si>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</si>
  <si>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</si>
  <si>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</si>
  <si>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</si>
  <si>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</si>
  <si>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</si>
  <si>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</si>
  <si>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</si>
  <si>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</si>
  <si>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</si>
  <si>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</si>
  <si>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</si>
  <si>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</si>
  <si>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</si>
  <si>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</si>
  <si>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</si>
  <si>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</si>
  <si>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</si>
  <si>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</si>
  <si>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</si>
  <si>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</si>
  <si>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</si>
  <si>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</si>
  <si>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</si>
  <si>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</si>
  <si>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</si>
  <si>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</si>
  <si>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</si>
  <si>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</si>
  <si>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</si>
  <si>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</si>
  <si>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</si>
  <si>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</si>
  <si>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</si>
  <si>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</si>
  <si>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</si>
  <si>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</si>
  <si>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</si>
  <si>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</si>
  <si>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</si>
  <si>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</si>
  <si>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</si>
  <si>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</si>
  <si>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</si>
  <si>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</si>
  <si>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</si>
  <si>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</si>
  <si>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</si>
  <si>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</si>
  <si>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</si>
  <si>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</si>
  <si>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</si>
  <si>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</si>
  <si>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</si>
  <si>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</si>
  <si>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</si>
  <si>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</si>
  <si>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</si>
  <si>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</si>
  <si>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</si>
  <si>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</si>
  <si>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</si>
  <si>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</si>
  <si>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</si>
  <si>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</si>
  <si>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</si>
  <si>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</si>
  <si>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</si>
  <si>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</si>
  <si>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</si>
  <si>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</si>
  <si>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</si>
  <si>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</si>
  <si>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</si>
  <si>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</si>
  <si>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</si>
  <si>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</si>
  <si>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</si>
  <si>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</si>
  <si>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</si>
  <si>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</si>
  <si>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</si>
  <si>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</si>
  <si>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</si>
  <si>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</si>
  <si>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</si>
  <si>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</si>
  <si>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</si>
  <si>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</si>
  <si>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</si>
  <si>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</si>
  <si>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</si>
  <si>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</si>
  <si>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</si>
  <si>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</si>
  <si>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</si>
  <si>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</si>
  <si>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</si>
  <si>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</si>
  <si>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</si>
  <si>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</si>
  <si>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</si>
  <si>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</si>
  <si>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</si>
  <si>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</si>
  <si>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</si>
  <si>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</si>
  <si>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</si>
  <si>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</si>
  <si>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</si>
  <si>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</si>
  <si>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</si>
  <si>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</si>
  <si>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</si>
  <si>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</si>
  <si>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</si>
  <si>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</si>
  <si>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</si>
  <si>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</si>
  <si>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</si>
  <si>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</si>
  <si>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</si>
  <si>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</si>
  <si>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</si>
  <si>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</si>
  <si>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</si>
  <si>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</si>
  <si>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</si>
  <si>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</si>
  <si>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</si>
  <si>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</si>
  <si>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</si>
  <si>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</si>
  <si>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</si>
  <si>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</si>
  <si>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</si>
  <si>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</si>
  <si>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</si>
  <si>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</si>
  <si>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</si>
  <si>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</si>
  <si>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</si>
  <si>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</si>
  <si>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</si>
  <si>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</si>
  <si>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</si>
  <si>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</si>
  <si>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</si>
  <si>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</si>
  <si>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</si>
  <si>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</si>
  <si>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</si>
  <si>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</si>
  <si>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</si>
  <si>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</si>
  <si>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</si>
  <si>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</si>
  <si>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</si>
  <si>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</si>
  <si>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</si>
  <si>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</si>
  <si>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</si>
  <si>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</si>
  <si>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</si>
  <si>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</si>
  <si>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</si>
  <si>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</si>
  <si>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</si>
  <si>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</si>
  <si>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</si>
  <si>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</si>
  <si>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</si>
  <si>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</si>
  <si>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</si>
  <si>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</si>
  <si>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</si>
  <si>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</si>
  <si>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</si>
  <si>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</si>
  <si>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</si>
  <si>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</si>
  <si>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</si>
  <si>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</si>
  <si>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</si>
  <si>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</si>
  <si>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</si>
  <si>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</si>
  <si>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</si>
  <si>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</si>
  <si>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</si>
  <si>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</si>
  <si>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</si>
  <si>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</si>
  <si>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</si>
  <si>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</si>
  <si>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</si>
  <si>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</si>
  <si>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</si>
  <si>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</si>
  <si>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</si>
  <si>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</si>
  <si>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</si>
  <si>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</si>
  <si>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</si>
  <si>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</si>
  <si>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</si>
  <si>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</si>
  <si>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</si>
  <si>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</si>
  <si>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</si>
  <si>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</si>
  <si>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</si>
  <si>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</si>
  <si>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</si>
  <si>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</si>
  <si>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</si>
  <si>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</si>
  <si>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</si>
  <si>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</si>
  <si>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</si>
  <si>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</si>
  <si>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</si>
  <si>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</si>
  <si>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</si>
  <si>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</si>
  <si>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</si>
  <si>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</si>
  <si>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</si>
  <si>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</si>
  <si>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</si>
  <si>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</si>
  <si>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</si>
  <si>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</si>
  <si>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</si>
  <si>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</si>
  <si>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</si>
  <si>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</si>
  <si>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</si>
  <si>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</si>
  <si>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</si>
  <si>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</si>
  <si>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</si>
  <si>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</si>
  <si>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</si>
  <si>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</si>
  <si>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</si>
  <si>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</si>
  <si>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</si>
  <si>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</si>
  <si>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</si>
  <si>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</si>
  <si>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</si>
  <si>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</si>
  <si>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</si>
  <si>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</si>
  <si>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</si>
  <si>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</si>
  <si>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</si>
  <si>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</si>
  <si>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</si>
  <si>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</si>
  <si>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</si>
  <si>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</si>
  <si>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</si>
  <si>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</si>
  <si>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</si>
  <si>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</si>
  <si>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</si>
  <si>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</si>
  <si>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</si>
  <si>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</si>
  <si>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</si>
  <si>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</si>
  <si>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</si>
  <si>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</si>
  <si>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</si>
  <si>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</si>
  <si>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</si>
  <si>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</si>
  <si>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</si>
  <si>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</si>
  <si>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</si>
  <si>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</si>
  <si>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</si>
  <si>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</si>
  <si>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</si>
  <si>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</si>
  <si>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</si>
  <si>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</si>
  <si>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</si>
  <si>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</si>
  <si>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</si>
  <si>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</si>
  <si>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</si>
  <si>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</si>
  <si>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</si>
  <si>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</si>
  <si>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</si>
  <si>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</si>
  <si>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</si>
  <si>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</si>
  <si>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</si>
  <si>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</si>
  <si>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</si>
  <si>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</si>
  <si>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</si>
  <si>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</si>
  <si>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</si>
  <si>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</si>
  <si>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</si>
  <si>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</si>
  <si>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</si>
  <si>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</si>
  <si>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</si>
  <si>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</si>
  <si>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</si>
  <si>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</si>
  <si>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</si>
  <si>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</si>
  <si>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</si>
  <si>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</si>
  <si>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</si>
  <si>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</si>
  <si>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</si>
  <si>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</si>
  <si>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</si>
  <si>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</si>
  <si>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</si>
  <si>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</si>
  <si>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</si>
  <si>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</si>
  <si>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</si>
  <si>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</si>
  <si>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</si>
  <si>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</si>
  <si>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</si>
  <si>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</si>
  <si>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</si>
  <si>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</si>
  <si>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</si>
  <si>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</si>
  <si>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</si>
  <si>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</si>
  <si>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</si>
  <si>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</si>
  <si>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</si>
  <si>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</si>
  <si>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</si>
  <si>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</si>
  <si>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</si>
  <si>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</si>
  <si>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</si>
  <si>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</si>
  <si>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</si>
  <si>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</si>
  <si>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</si>
  <si>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</si>
  <si>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</si>
  <si>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</si>
  <si>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</si>
  <si>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</si>
  <si>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</si>
  <si>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</si>
  <si>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</si>
  <si>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</si>
  <si>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</si>
  <si>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</si>
  <si>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</si>
  <si>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</si>
  <si>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</si>
  <si>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</si>
  <si>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</si>
  <si>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</si>
  <si>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</si>
  <si>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</si>
  <si>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</si>
  <si>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</si>
  <si>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</si>
  <si>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</si>
  <si>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</si>
  <si>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</si>
  <si>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</si>
  <si>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</si>
  <si>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</si>
  <si>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</si>
  <si>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</si>
  <si>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</si>
  <si>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</si>
  <si>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</si>
  <si>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</si>
  <si>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</si>
  <si>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</si>
  <si>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</si>
  <si>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</si>
  <si>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</si>
  <si>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</si>
  <si>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</si>
  <si>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</si>
  <si>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</si>
  <si>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</si>
  <si>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</si>
  <si>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</si>
  <si>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</si>
  <si>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</si>
  <si>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</si>
  <si>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</si>
  <si>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</si>
  <si>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</si>
  <si>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</si>
  <si>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</si>
  <si>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</si>
  <si>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</si>
  <si>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</si>
  <si>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</si>
  <si>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</si>
  <si>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</si>
  <si>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</si>
  <si>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</si>
  <si>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</si>
  <si>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</si>
  <si>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</si>
  <si>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</si>
  <si>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</si>
  <si>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</si>
  <si>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</si>
  <si>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</si>
  <si>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</si>
  <si>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</si>
  <si>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</si>
  <si>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</si>
  <si>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</si>
  <si>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</si>
  <si>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</si>
  <si>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</si>
  <si>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</si>
  <si>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</si>
  <si>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</si>
  <si>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</si>
  <si>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</si>
  <si>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</si>
  <si>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</si>
  <si>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</si>
  <si>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</si>
  <si>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</si>
  <si>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</si>
  <si>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</si>
  <si>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</si>
  <si>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</si>
  <si>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</si>
  <si>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</si>
  <si>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</si>
  <si>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</si>
  <si>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</si>
  <si>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</si>
  <si>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</si>
  <si>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</si>
  <si>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</si>
  <si>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</si>
  <si>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</si>
  <si>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</si>
  <si>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</si>
  <si>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</si>
  <si>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</si>
  <si>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</si>
  <si>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</si>
  <si>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</si>
  <si>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</si>
  <si>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</si>
  <si>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</si>
  <si>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</si>
  <si>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</si>
  <si>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</si>
  <si>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</si>
  <si>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</si>
  <si>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</si>
  <si>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</si>
  <si>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</si>
  <si>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</si>
  <si>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</si>
  <si>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</si>
  <si>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</si>
  <si>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</si>
  <si>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</si>
  <si>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</si>
  <si>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</si>
  <si>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</si>
  <si>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</si>
  <si>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</si>
  <si>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</si>
  <si>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</si>
  <si>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</si>
  <si>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</si>
  <si>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</si>
  <si>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</si>
  <si>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</si>
  <si>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</si>
  <si>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</si>
  <si>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</si>
  <si>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</si>
  <si>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</si>
  <si>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</si>
  <si>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</si>
  <si>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</si>
  <si>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</si>
  <si>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</si>
  <si>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</si>
  <si>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</si>
  <si>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</si>
  <si>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</si>
  <si>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</si>
  <si>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</si>
  <si>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</si>
  <si>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</si>
  <si>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</si>
  <si>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</si>
  <si>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</si>
  <si>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</si>
  <si>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</si>
  <si>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</si>
  <si>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</si>
  <si>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</si>
  <si>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</si>
  <si>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</si>
  <si>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</si>
  <si>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</si>
  <si>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</si>
  <si>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</si>
  <si>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</si>
  <si>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</si>
  <si>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</si>
  <si>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</si>
  <si>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</si>
  <si>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</si>
  <si>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</si>
  <si>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</si>
  <si>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</si>
  <si>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</si>
  <si>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</si>
  <si>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</si>
  <si>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</si>
  <si>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</si>
  <si>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</si>
  <si>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</si>
  <si>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</si>
  <si>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</si>
  <si>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</si>
  <si>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</si>
  <si>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</si>
  <si>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</si>
  <si>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</si>
  <si>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</si>
  <si>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</si>
  <si>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</si>
  <si>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</si>
  <si>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</si>
  <si>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</si>
  <si>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</si>
  <si>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</si>
  <si>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</si>
  <si>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</si>
  <si>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</si>
  <si>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</si>
  <si>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</si>
  <si>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</si>
  <si>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</si>
  <si>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</si>
  <si>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</si>
  <si>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</si>
  <si>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</si>
  <si>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</si>
  <si>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</si>
  <si>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</si>
  <si>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</si>
  <si>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</si>
  <si>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</si>
  <si>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</si>
  <si>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</si>
  <si>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</si>
  <si>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</si>
  <si>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</si>
  <si>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</si>
  <si>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</si>
  <si>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</si>
  <si>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</si>
  <si>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</si>
  <si>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</si>
  <si>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</si>
  <si>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</si>
  <si>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</si>
  <si>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</si>
  <si>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</si>
  <si>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</si>
  <si>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</si>
  <si>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</si>
  <si>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</si>
  <si>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</si>
  <si>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</si>
  <si>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</si>
  <si>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</si>
  <si>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</si>
  <si>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</si>
  <si>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</si>
  <si>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</si>
  <si>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</si>
  <si>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</si>
  <si>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</si>
  <si>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</si>
  <si>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</si>
  <si>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</si>
  <si>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</si>
  <si>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</si>
  <si>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</si>
  <si>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</si>
  <si>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</si>
  <si>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</si>
  <si>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</si>
  <si>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</si>
  <si>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</si>
  <si>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</si>
  <si>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</si>
  <si>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</si>
  <si>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</si>
  <si>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</si>
  <si>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</si>
  <si>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</si>
  <si>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</si>
  <si>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</si>
  <si>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</si>
  <si>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</si>
  <si>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</si>
  <si>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</si>
  <si>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</si>
  <si>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</si>
  <si>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</si>
  <si>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</si>
  <si>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</si>
  <si>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</si>
  <si>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</si>
  <si>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</si>
  <si>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</si>
  <si>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</si>
  <si>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</si>
  <si>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</si>
  <si>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</si>
  <si>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</si>
  <si>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</si>
  <si>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</si>
  <si>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</si>
  <si>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</si>
  <si>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</si>
  <si>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</si>
  <si>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</si>
  <si>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</si>
  <si>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</si>
  <si>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</si>
  <si>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</si>
  <si>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</si>
  <si>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</si>
  <si>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</si>
  <si>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</si>
  <si>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</si>
  <si>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</si>
  <si>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</si>
  <si>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</si>
  <si>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</si>
  <si>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</si>
  <si>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</si>
  <si>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</si>
  <si>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</si>
  <si>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</si>
  <si>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</si>
  <si>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</si>
  <si>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</si>
  <si>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</si>
  <si>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</si>
  <si>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</si>
  <si>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</si>
  <si>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</si>
  <si>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</si>
  <si>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</si>
  <si>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</si>
  <si>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</si>
  <si>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</si>
  <si>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</si>
  <si>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</si>
  <si>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</si>
  <si>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</si>
  <si>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</si>
  <si>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</si>
  <si>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</si>
  <si>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</si>
  <si>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</si>
  <si>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</si>
  <si>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</si>
  <si>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</si>
  <si>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</si>
  <si>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</si>
  <si>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</si>
  <si>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</si>
  <si>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</si>
  <si>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</si>
  <si>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</si>
  <si>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</si>
  <si>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</si>
  <si>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</si>
  <si>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</si>
  <si>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</si>
  <si>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</si>
  <si>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</si>
  <si>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</si>
  <si>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</si>
  <si>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</si>
  <si>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</si>
  <si>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</si>
  <si>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</si>
  <si>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</si>
  <si>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</si>
  <si>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</si>
  <si>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</si>
  <si>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</si>
  <si>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</si>
  <si>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</si>
  <si>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</si>
  <si>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</si>
  <si>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</si>
  <si>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</si>
  <si>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</si>
  <si>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</si>
  <si>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</si>
  <si>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</si>
  <si>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</si>
  <si>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</si>
  <si>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</si>
  <si>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</si>
  <si>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</si>
  <si>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</si>
  <si>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</si>
  <si>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</si>
  <si>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</si>
  <si>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</si>
  <si>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</si>
  <si>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</si>
  <si>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</si>
  <si>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</si>
  <si>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</si>
  <si>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</si>
  <si>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</si>
  <si>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</si>
  <si>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</si>
  <si>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</si>
  <si>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</si>
  <si>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</si>
  <si>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</si>
  <si>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</si>
  <si>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</si>
  <si>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</si>
  <si>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</si>
  <si>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</si>
  <si>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</si>
  <si>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</si>
  <si>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</si>
  <si>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</si>
  <si>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</si>
  <si>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</si>
  <si>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</si>
  <si>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</si>
  <si>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</si>
  <si>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</si>
  <si>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</si>
  <si>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</si>
  <si>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</si>
  <si>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</si>
  <si>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</si>
  <si>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</si>
  <si>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</si>
  <si>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</si>
  <si>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</si>
  <si>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</si>
  <si>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</si>
  <si>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</si>
  <si>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</si>
  <si>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</si>
  <si>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</si>
  <si>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</si>
  <si>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</si>
  <si>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</si>
  <si>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</si>
  <si>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</si>
  <si>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</si>
  <si>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</si>
  <si>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</si>
  <si>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</si>
  <si>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</si>
  <si>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</si>
  <si>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</si>
  <si>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</si>
  <si>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</si>
  <si>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</si>
  <si>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</si>
  <si>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</si>
  <si>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</si>
  <si>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</si>
  <si>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</si>
  <si>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</si>
  <si>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</si>
  <si>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</si>
  <si>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</si>
  <si>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</si>
  <si>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</si>
  <si>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</si>
  <si>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</si>
  <si>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</si>
  <si>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</si>
  <si>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</si>
  <si>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</si>
  <si>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</si>
  <si>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</si>
  <si>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</si>
  <si>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</si>
  <si>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</si>
  <si>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</si>
  <si>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</si>
  <si>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</si>
  <si>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</si>
  <si>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</si>
  <si>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</si>
  <si>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</si>
  <si>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</si>
  <si>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</si>
  <si>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</si>
  <si>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</si>
  <si>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</si>
  <si>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</si>
  <si>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</si>
  <si>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</si>
  <si>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</si>
  <si>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</si>
  <si>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</si>
  <si>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</si>
  <si>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</si>
  <si>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</si>
  <si>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</si>
  <si>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</si>
  <si>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</si>
  <si>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</si>
  <si>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</si>
  <si>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</si>
  <si>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</si>
  <si>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</si>
  <si>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</si>
  <si>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</si>
  <si>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</si>
  <si>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</si>
  <si>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</si>
  <si>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</si>
  <si>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</si>
  <si>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</si>
  <si>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</si>
  <si>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</si>
  <si>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</si>
  <si>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</si>
  <si>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</si>
  <si>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</si>
  <si>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</si>
  <si>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</si>
  <si>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</si>
  <si>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</si>
  <si>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</si>
  <si>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</si>
  <si>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</si>
  <si>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</si>
  <si>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</si>
  <si>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</si>
  <si>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</si>
  <si>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</si>
  <si>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</si>
  <si>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</si>
  <si>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</si>
  <si>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</si>
  <si>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</si>
  <si>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</si>
  <si>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</si>
  <si>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</si>
  <si>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</si>
  <si>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</si>
  <si>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</si>
  <si>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</si>
  <si>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</si>
  <si>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</si>
  <si>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</si>
  <si>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</si>
  <si>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</si>
  <si>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</si>
  <si>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</si>
  <si>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</si>
  <si>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</si>
  <si>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</si>
  <si>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</si>
  <si>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</si>
  <si>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</si>
  <si>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</si>
  <si>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</si>
  <si>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</si>
  <si>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</si>
  <si>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</si>
  <si>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</si>
  <si>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</si>
  <si>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</si>
  <si>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</si>
  <si>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</si>
  <si>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</si>
  <si>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</si>
  <si>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</si>
  <si>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</si>
  <si>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</si>
  <si>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</si>
  <si>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</si>
  <si>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</si>
  <si>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</si>
  <si>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</si>
  <si>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</si>
  <si>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</si>
  <si>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</si>
  <si>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</si>
  <si>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</si>
  <si>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</si>
  <si>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</si>
  <si>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</si>
  <si>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</si>
  <si>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</si>
  <si>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</si>
  <si>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</si>
  <si>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</si>
  <si>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</si>
  <si>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</si>
  <si>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</si>
  <si>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</si>
  <si>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</si>
  <si>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</si>
  <si>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</si>
  <si>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</si>
  <si>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</si>
  <si>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</si>
  <si>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</si>
  <si>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</si>
  <si>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</si>
  <si>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</si>
  <si>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</si>
  <si>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</si>
  <si>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</si>
  <si>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</si>
  <si>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</si>
  <si>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</si>
  <si>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</si>
  <si>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</si>
  <si>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</si>
  <si>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</si>
  <si>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</si>
  <si>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</si>
  <si>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</si>
  <si>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</si>
  <si>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</si>
  <si>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</si>
  <si>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</si>
  <si>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</si>
  <si>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</si>
  <si>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</si>
  <si>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</si>
  <si>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</si>
  <si>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</si>
  <si>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</si>
  <si>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</si>
  <si>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</si>
  <si>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</si>
  <si>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</si>
  <si>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</si>
  <si>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</si>
  <si>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</si>
  <si>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</si>
  <si>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</si>
  <si>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</si>
  <si>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</si>
  <si>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</si>
  <si>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</si>
  <si>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</si>
  <si>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</si>
  <si>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</si>
  <si>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</si>
  <si>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</si>
  <si>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</si>
  <si>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</si>
  <si>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</si>
  <si>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</si>
  <si>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</si>
  <si>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</si>
  <si>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</si>
  <si>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</si>
  <si>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</si>
  <si>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</si>
  <si>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</si>
  <si>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</si>
  <si>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</si>
  <si>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</si>
  <si>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</si>
  <si>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</si>
  <si>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</si>
  <si>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</si>
  <si>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</si>
  <si>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</si>
  <si>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</si>
  <si>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</si>
  <si>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</si>
  <si>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</si>
  <si>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</si>
  <si>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</si>
  <si>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</si>
  <si>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</si>
  <si>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</si>
  <si>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</si>
  <si>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</si>
  <si>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</si>
  <si>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</si>
  <si>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</si>
  <si>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</si>
  <si>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</si>
  <si>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</si>
  <si>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</si>
  <si>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</si>
  <si>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</si>
  <si>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</si>
  <si>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</si>
  <si>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</si>
  <si>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</si>
  <si>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</si>
  <si>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</si>
  <si>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</si>
  <si>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</si>
  <si>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</si>
  <si>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</si>
  <si>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</si>
  <si>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</si>
  <si>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</si>
  <si>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</si>
  <si>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</si>
  <si>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</si>
  <si>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</si>
  <si>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</si>
  <si>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</si>
  <si>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</si>
  <si>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</si>
  <si>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</si>
  <si>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</si>
  <si>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</si>
  <si>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</si>
  <si>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</si>
  <si>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</si>
  <si>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</si>
  <si>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</si>
  <si>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</si>
  <si>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</si>
  <si>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</si>
  <si>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</si>
  <si>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</si>
  <si>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</si>
  <si>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</si>
  <si>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</si>
  <si>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</si>
  <si>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</si>
  <si>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</si>
  <si>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</si>
  <si>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</si>
  <si>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</si>
  <si>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</si>
  <si>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</si>
  <si>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</si>
  <si>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</si>
  <si>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</si>
  <si>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</si>
  <si>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</si>
  <si>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</si>
  <si>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</si>
  <si>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</si>
  <si>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</si>
  <si>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</si>
  <si>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</si>
  <si>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</si>
  <si>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</si>
  <si>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</si>
  <si>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</si>
  <si>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</si>
  <si>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</si>
  <si>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</si>
  <si>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</si>
  <si>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</si>
  <si>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</si>
  <si>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</si>
  <si>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</si>
  <si>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</si>
  <si>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</si>
  <si>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</si>
  <si>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</si>
  <si>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</si>
  <si>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</si>
  <si>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</si>
  <si>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</si>
  <si>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</si>
  <si>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</si>
  <si>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</si>
  <si>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</si>
  <si>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</si>
  <si>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</si>
  <si>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</si>
  <si>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</si>
  <si>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</si>
  <si>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</si>
  <si>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</si>
  <si>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</si>
  <si>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</si>
  <si>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</si>
  <si>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</si>
  <si>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</si>
  <si>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</si>
  <si>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</si>
  <si>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</si>
  <si>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</si>
  <si>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</si>
  <si>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</si>
  <si>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</si>
  <si>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</si>
  <si>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</si>
  <si>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</si>
  <si>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</si>
  <si>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</si>
  <si>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</si>
  <si>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</si>
  <si>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</si>
  <si>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</si>
  <si>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</si>
  <si>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</si>
  <si>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</si>
  <si>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</si>
  <si>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</si>
  <si>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</si>
  <si>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</si>
  <si>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</si>
  <si>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</si>
  <si>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</si>
  <si>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</si>
  <si>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</si>
  <si>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</si>
  <si>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</si>
  <si>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</si>
  <si>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</si>
  <si>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</si>
  <si>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</si>
  <si>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</si>
  <si>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</si>
  <si>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</si>
  <si>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</si>
  <si>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</si>
  <si>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</si>
  <si>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</si>
  <si>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</si>
  <si>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</si>
  <si>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</si>
  <si>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</si>
  <si>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</si>
  <si>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</si>
  <si>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</si>
  <si>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</si>
  <si>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</si>
  <si>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</si>
  <si>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</si>
  <si>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</si>
  <si>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</si>
  <si>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</si>
  <si>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</si>
  <si>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</si>
  <si>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</si>
  <si>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</si>
  <si>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</si>
  <si>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</si>
  <si>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</si>
  <si>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</si>
  <si>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</si>
  <si>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</si>
  <si>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</si>
  <si>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</si>
  <si>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</si>
  <si>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</si>
  <si>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</si>
  <si>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</si>
  <si>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</si>
  <si>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</si>
  <si>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</si>
  <si>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</si>
  <si>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</si>
  <si>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</si>
  <si>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</si>
  <si>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</si>
  <si>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</si>
  <si>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</si>
  <si>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</si>
  <si>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</si>
  <si>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</si>
  <si>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</si>
  <si>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</si>
  <si>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</si>
  <si>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</si>
  <si>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</si>
  <si>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</si>
  <si>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</si>
  <si>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</si>
  <si>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</si>
  <si>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</si>
  <si>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</si>
  <si>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</si>
  <si>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</si>
  <si>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</si>
  <si>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</si>
  <si>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</si>
  <si>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</si>
  <si>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</si>
  <si>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</si>
  <si>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</si>
  <si>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</si>
  <si>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</si>
  <si>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</si>
  <si>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</si>
  <si>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</si>
  <si>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</si>
  <si>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</si>
  <si>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</si>
  <si>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</si>
  <si>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</si>
  <si>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</si>
  <si>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</si>
  <si>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</si>
  <si>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</si>
  <si>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</si>
  <si>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</si>
  <si>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</si>
  <si>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</si>
  <si>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</si>
  <si>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</si>
  <si>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</si>
  <si>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</si>
  <si>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</si>
  <si>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</si>
  <si>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</si>
  <si>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</si>
  <si>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</si>
  <si>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</si>
  <si>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</si>
  <si>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</si>
  <si>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</si>
  <si>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</si>
  <si>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</si>
  <si>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</si>
  <si>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</si>
  <si>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</si>
  <si>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</si>
  <si>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</si>
  <si>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</si>
  <si>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</si>
  <si>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</si>
  <si>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</si>
  <si>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</si>
  <si>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</si>
  <si>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</si>
  <si>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</si>
  <si>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</si>
  <si>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</si>
  <si>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</si>
  <si>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</si>
  <si>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</si>
  <si>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</si>
  <si>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</si>
  <si>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</si>
  <si>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</si>
  <si>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</si>
  <si>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</si>
  <si>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</si>
  <si>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</si>
  <si>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</si>
  <si>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</si>
  <si>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</si>
  <si>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</si>
  <si>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</si>
  <si>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</si>
  <si>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</si>
  <si>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</si>
  <si>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</si>
  <si>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</si>
  <si>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</si>
  <si>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</si>
  <si>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</si>
  <si>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</si>
  <si>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</si>
  <si>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</si>
  <si>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</si>
  <si>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</si>
  <si>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</si>
  <si>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</si>
  <si>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</si>
  <si>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</si>
  <si>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</si>
  <si>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</si>
  <si>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</si>
  <si>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</si>
  <si>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</si>
  <si>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</si>
  <si>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</si>
  <si>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</si>
  <si>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</si>
  <si>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</si>
  <si>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</si>
  <si>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</si>
  <si>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</si>
  <si>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</si>
  <si>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</si>
  <si>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</si>
  <si>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</si>
  <si>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</si>
  <si>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</si>
  <si>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</si>
  <si>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</si>
  <si>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</si>
  <si>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</si>
  <si>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</si>
  <si>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</si>
  <si>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</si>
  <si>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</si>
  <si>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</si>
  <si>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</si>
  <si>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</si>
  <si>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</si>
  <si>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</si>
  <si>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</si>
  <si>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</si>
  <si>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</si>
  <si>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</si>
  <si>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</si>
  <si>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</si>
  <si>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</si>
  <si>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</si>
  <si>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</si>
  <si>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</si>
  <si>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</si>
  <si>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</si>
  <si>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</si>
  <si>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</si>
  <si>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</si>
  <si>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</si>
  <si>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</si>
  <si>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</si>
  <si>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</si>
  <si>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</si>
  <si>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</si>
  <si>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</si>
  <si>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</si>
  <si>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</si>
  <si>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</si>
  <si>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</si>
  <si>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</si>
  <si>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</si>
  <si>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</si>
  <si>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</si>
  <si>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</si>
  <si>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</si>
  <si>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</si>
  <si>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</si>
  <si>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</si>
  <si>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</si>
  <si>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</si>
  <si>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</si>
  <si>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</si>
  <si>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</si>
  <si>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</si>
  <si>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</si>
  <si>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</si>
  <si>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</si>
  <si>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</si>
  <si>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</si>
  <si>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</si>
  <si>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</si>
  <si>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</si>
  <si>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</si>
  <si>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</si>
  <si>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</si>
  <si>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</si>
  <si>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</si>
  <si>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</si>
  <si>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</si>
  <si>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</si>
  <si>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</si>
  <si>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</si>
  <si>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</si>
  <si>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</si>
  <si>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</si>
  <si>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</si>
  <si>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</si>
  <si>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</si>
  <si>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</si>
  <si>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</si>
  <si>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</si>
  <si>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</si>
  <si>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</si>
  <si>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</si>
  <si>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</si>
  <si>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</si>
  <si>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</si>
  <si>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</si>
  <si>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</si>
  <si>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</si>
  <si>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</si>
  <si>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</si>
  <si>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</si>
  <si>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</si>
  <si>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</si>
  <si>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</si>
  <si>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</si>
  <si>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</si>
  <si>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</si>
  <si>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</si>
  <si>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</si>
  <si>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</si>
  <si>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</si>
  <si>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</si>
  <si>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</si>
  <si>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</si>
  <si>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</si>
  <si>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</si>
  <si>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</si>
  <si>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</si>
  <si>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</si>
  <si>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</si>
  <si>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</si>
  <si>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</si>
  <si>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</si>
  <si>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</si>
  <si>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</si>
  <si>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</si>
  <si>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</si>
  <si>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</si>
  <si>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</si>
  <si>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</si>
  <si>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</si>
  <si>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</si>
  <si>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</si>
  <si>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</si>
  <si>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</si>
  <si>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</si>
  <si>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</si>
  <si>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</si>
  <si>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</si>
  <si>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</si>
  <si>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</si>
  <si>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</si>
  <si>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</si>
  <si>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</si>
  <si>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</si>
  <si>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</si>
  <si>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</si>
  <si>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</si>
  <si>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</si>
  <si>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</si>
  <si>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</si>
  <si>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</si>
  <si>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</si>
  <si>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</si>
  <si>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</si>
  <si>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</si>
  <si>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</si>
  <si>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</si>
  <si>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</si>
  <si>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</si>
  <si>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</si>
  <si>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</si>
  <si>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</si>
  <si>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</si>
  <si>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</si>
  <si>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</si>
  <si>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</si>
  <si>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</si>
  <si>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</si>
  <si>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</si>
  <si>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</si>
  <si>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</si>
  <si>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</si>
  <si>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</si>
  <si>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</si>
  <si>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</si>
  <si>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</si>
  <si>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</si>
  <si>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</si>
  <si>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</si>
  <si>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</si>
  <si>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</si>
  <si>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</si>
  <si>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</si>
  <si>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</si>
  <si>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</si>
  <si>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</si>
  <si>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</si>
  <si>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</si>
  <si>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</si>
  <si>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</si>
  <si>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</si>
  <si>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</si>
  <si>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</si>
  <si>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</si>
  <si>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</si>
  <si>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</si>
  <si>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</si>
  <si>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</si>
  <si>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</si>
  <si>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</si>
  <si>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</si>
  <si>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</si>
  <si>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</si>
  <si>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</si>
  <si>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</si>
  <si>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</si>
  <si>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</si>
  <si>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</si>
  <si>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</si>
  <si>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</si>
  <si>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</si>
  <si>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</si>
  <si>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</si>
  <si>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</si>
  <si>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</si>
  <si>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</si>
  <si>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</si>
  <si>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</si>
  <si>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</si>
  <si>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</si>
  <si>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</si>
  <si>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</si>
  <si>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</si>
  <si>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</si>
  <si>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</si>
  <si>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</si>
  <si>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</si>
  <si>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</si>
  <si>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</si>
  <si>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</si>
  <si>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</si>
  <si>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</si>
  <si>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</si>
  <si>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</si>
  <si>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</si>
  <si>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</si>
  <si>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</si>
  <si>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</si>
  <si>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</si>
  <si>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</si>
  <si>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</si>
  <si>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</si>
  <si>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</si>
  <si>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</si>
  <si>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</si>
  <si>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</si>
  <si>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</si>
  <si>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</si>
  <si>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</si>
  <si>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</si>
  <si>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</si>
  <si>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</si>
  <si>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</si>
  <si>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</si>
  <si>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</si>
  <si>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</si>
  <si>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</si>
  <si>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</si>
  <si>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</si>
  <si>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</si>
  <si>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</si>
  <si>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</si>
  <si>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</si>
  <si>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</si>
  <si>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</si>
  <si>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</si>
  <si>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</si>
  <si>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</si>
  <si>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</si>
  <si>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</si>
  <si>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</si>
  <si>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</si>
  <si>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</si>
  <si>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</si>
  <si>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</si>
  <si>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</si>
  <si>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</si>
  <si>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</si>
  <si>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</si>
  <si>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</si>
  <si>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</si>
  <si>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</si>
  <si>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</si>
  <si>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</si>
  <si>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</si>
  <si>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</si>
  <si>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</si>
  <si>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</si>
  <si>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</si>
  <si>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</si>
  <si>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</si>
  <si>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</si>
  <si>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</si>
  <si>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</si>
  <si>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</si>
  <si>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</si>
  <si>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</si>
  <si>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</si>
  <si>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</si>
  <si>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</si>
  <si>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</si>
  <si>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</si>
  <si>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</si>
  <si>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</si>
  <si>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</si>
  <si>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</si>
  <si>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</si>
  <si>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</si>
  <si>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</si>
  <si>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</si>
  <si>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</si>
  <si>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</si>
  <si>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</si>
  <si>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</si>
  <si>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</si>
  <si>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</si>
  <si>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</si>
  <si>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</si>
  <si>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</si>
  <si>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</si>
  <si>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</si>
  <si>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</si>
  <si>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</si>
  <si>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</si>
  <si>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</si>
  <si>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</si>
  <si>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</si>
  <si>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</si>
  <si>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</si>
  <si>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</si>
  <si>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</si>
  <si>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</si>
  <si>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</si>
  <si>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</si>
  <si>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</si>
  <si>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</si>
  <si>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</si>
  <si>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</si>
  <si>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</si>
  <si>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</si>
  <si>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</si>
  <si>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</si>
  <si>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</si>
  <si>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</si>
  <si>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</si>
  <si>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</si>
  <si>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</si>
  <si>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</si>
  <si>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</si>
  <si>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</si>
  <si>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</si>
  <si>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</si>
  <si>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</si>
  <si>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</si>
  <si>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</si>
  <si>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</si>
  <si>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</si>
  <si>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</si>
  <si>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</si>
  <si>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</si>
  <si>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</si>
  <si>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</si>
  <si>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</si>
  <si>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</si>
  <si>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</si>
  <si>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</si>
  <si>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</si>
  <si>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</si>
  <si>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</si>
  <si>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</si>
  <si>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</si>
  <si>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</si>
  <si>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</si>
  <si>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</si>
  <si>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</si>
  <si>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</si>
  <si>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</si>
  <si>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</si>
  <si>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</si>
  <si>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</si>
  <si>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</si>
  <si>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</si>
  <si>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</si>
  <si>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</si>
  <si>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</si>
  <si>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</si>
  <si>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</si>
  <si>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</si>
  <si>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</si>
  <si>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</si>
  <si>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</si>
  <si>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</si>
  <si>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</si>
  <si>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</si>
  <si>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</si>
  <si>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</si>
  <si>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</si>
  <si>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</si>
  <si>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</si>
  <si>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</si>
  <si>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</si>
  <si>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</si>
  <si>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</si>
  <si>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</si>
  <si>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</si>
  <si>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</si>
  <si>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</si>
  <si>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</si>
  <si>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</si>
  <si>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</si>
  <si>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</si>
  <si>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</si>
  <si>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</si>
  <si>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</si>
  <si>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</si>
  <si>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</si>
  <si>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</si>
  <si>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</si>
  <si>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</si>
  <si>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</si>
  <si>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</si>
  <si>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</si>
  <si>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</si>
  <si>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</si>
  <si>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</si>
  <si>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</si>
  <si>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</si>
  <si>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</si>
  <si>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</si>
  <si>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</si>
  <si>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</si>
  <si>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</si>
  <si>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</si>
  <si>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</si>
  <si>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</si>
  <si>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</si>
  <si>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</si>
  <si>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</si>
  <si>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</si>
  <si>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</si>
  <si>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</si>
  <si>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</si>
  <si>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</si>
  <si>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</si>
  <si>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</si>
  <si>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</si>
  <si>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</si>
  <si>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</si>
  <si>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</si>
  <si>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</si>
  <si>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</si>
  <si>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</si>
  <si>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</si>
  <si>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</si>
  <si>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</si>
  <si>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</si>
  <si>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</si>
  <si>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</si>
  <si>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</si>
  <si>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</si>
  <si>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</si>
  <si>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</si>
  <si>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</si>
  <si>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</si>
  <si>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</si>
  <si>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</si>
  <si>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</si>
  <si>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</si>
  <si>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</si>
  <si>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</si>
  <si>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</si>
  <si>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</si>
  <si>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</si>
  <si>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</si>
  <si>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</si>
  <si>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</si>
  <si>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</si>
  <si>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</si>
  <si>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</si>
  <si>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</si>
  <si>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</si>
  <si>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</si>
  <si>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</si>
  <si>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</si>
  <si>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</si>
  <si>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</si>
  <si>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</si>
  <si>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</si>
  <si>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</si>
  <si>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</si>
  <si>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</si>
  <si>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</si>
  <si>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</si>
  <si>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</si>
  <si>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</si>
  <si>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</si>
  <si>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</si>
  <si>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</si>
  <si>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</si>
  <si>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</si>
  <si>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</si>
  <si>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</si>
  <si>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</si>
  <si>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</si>
  <si>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</si>
  <si>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</si>
  <si>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</si>
  <si>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</si>
  <si>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</si>
  <si>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</si>
  <si>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</si>
  <si>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</si>
  <si>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</si>
  <si>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</si>
  <si>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</si>
  <si>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</si>
  <si>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</si>
  <si>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</si>
  <si>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</si>
  <si>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</si>
  <si>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</si>
  <si>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</si>
  <si>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</si>
  <si>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</si>
  <si>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</si>
  <si>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</si>
  <si>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</si>
  <si>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</si>
  <si>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</si>
  <si>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</si>
  <si>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</si>
  <si>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</si>
  <si>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</si>
  <si>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</si>
  <si>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</si>
  <si>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</si>
  <si>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</si>
  <si>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</si>
  <si>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</si>
  <si>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</si>
  <si>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</si>
  <si>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</si>
  <si>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</si>
  <si>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</si>
  <si>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</si>
  <si>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</si>
  <si>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</si>
  <si>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</si>
  <si>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</si>
  <si>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</si>
  <si>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</si>
  <si>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</si>
  <si>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</si>
  <si>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</si>
  <si>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</si>
  <si>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</si>
  <si>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</si>
  <si>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</si>
  <si>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</si>
  <si>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</si>
  <si>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</si>
  <si>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</si>
  <si>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</si>
  <si>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</si>
  <si>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</si>
  <si>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</si>
  <si>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</si>
  <si>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</si>
  <si>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</si>
  <si>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</si>
  <si>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</si>
  <si>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</si>
  <si>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</si>
  <si>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</si>
  <si>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</si>
  <si>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</si>
  <si>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</si>
  <si>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</si>
  <si>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</si>
  <si>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</si>
  <si>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</si>
  <si>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</si>
  <si>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</si>
  <si>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</si>
  <si>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</si>
  <si>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</si>
  <si>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</si>
  <si>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</si>
  <si>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</si>
  <si>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</si>
  <si>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</si>
  <si>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</si>
  <si>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</si>
  <si>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</si>
  <si>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</si>
  <si>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</si>
  <si>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</si>
  <si>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</si>
  <si>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</si>
  <si>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</si>
  <si>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</si>
  <si>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</si>
  <si>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</si>
  <si>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</si>
  <si>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</si>
  <si>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</si>
  <si>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</si>
  <si>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</si>
  <si>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</si>
  <si>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</si>
  <si>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</si>
  <si>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</si>
  <si>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</si>
  <si>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</si>
  <si>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</si>
  <si>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</si>
  <si>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</si>
  <si>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</si>
  <si>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</si>
  <si>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</si>
  <si>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</si>
  <si>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</si>
  <si>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</si>
  <si>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</si>
  <si>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</si>
  <si>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</si>
  <si>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</si>
  <si>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</si>
  <si>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</si>
  <si>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</si>
  <si>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</si>
  <si>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</si>
  <si>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</si>
  <si>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</si>
  <si>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</si>
  <si>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</si>
  <si>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</si>
  <si>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</si>
  <si>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</si>
  <si>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</si>
  <si>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</si>
  <si>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</si>
  <si>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</si>
  <si>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</si>
  <si>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</si>
  <si>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</si>
  <si>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</si>
  <si>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</si>
  <si>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</si>
  <si>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</si>
  <si>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</si>
  <si>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</si>
  <si>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</si>
  <si>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</si>
  <si>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</si>
  <si>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</si>
  <si>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</si>
  <si>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</si>
  <si>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</si>
  <si>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</si>
  <si>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</si>
  <si>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</si>
  <si>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</si>
  <si>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</si>
  <si>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</si>
  <si>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</si>
  <si>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</si>
  <si>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</si>
  <si>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</si>
  <si>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</si>
  <si>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</si>
  <si>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</si>
  <si>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</si>
  <si>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</si>
  <si>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</si>
  <si>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</si>
  <si>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</si>
  <si>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</si>
  <si>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</si>
  <si>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</si>
  <si>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</si>
  <si>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</si>
  <si>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</si>
  <si>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</si>
  <si>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</si>
  <si>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</si>
  <si>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</si>
  <si>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</si>
  <si>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</si>
  <si>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</si>
  <si>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</si>
  <si>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</si>
  <si>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</si>
  <si>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</si>
  <si>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</si>
  <si>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</si>
  <si>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</si>
  <si>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</si>
  <si>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</si>
  <si>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</si>
  <si>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</si>
  <si>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</si>
  <si>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</si>
  <si>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</si>
  <si>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</si>
  <si>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</si>
  <si>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</si>
  <si>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</si>
  <si>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</si>
  <si>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</si>
  <si>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</si>
  <si>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</si>
  <si>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</si>
  <si>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</si>
  <si>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</si>
  <si>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</si>
  <si>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</si>
  <si>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</si>
  <si>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</si>
  <si>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</si>
  <si>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</si>
  <si>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</si>
  <si>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</si>
  <si>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</si>
  <si>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</si>
  <si>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</si>
  <si>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</si>
  <si>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</si>
  <si>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</si>
  <si>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</si>
  <si>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</si>
  <si>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</si>
  <si>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</si>
  <si>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</si>
  <si>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</si>
  <si>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</si>
  <si>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</si>
  <si>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</si>
  <si>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</si>
  <si>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</si>
  <si>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</si>
  <si>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</si>
  <si>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</si>
  <si>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</si>
  <si>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</si>
  <si>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</si>
  <si>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</si>
  <si>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</si>
  <si>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</si>
  <si>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</si>
  <si>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</si>
  <si>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</si>
  <si>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</si>
  <si>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</si>
  <si>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</si>
  <si>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</si>
  <si>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</si>
  <si>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</si>
  <si>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</si>
  <si>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</si>
  <si>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</si>
  <si>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</si>
  <si>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</si>
  <si>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</si>
  <si>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</si>
  <si>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</si>
  <si>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</si>
  <si>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</si>
  <si>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</si>
  <si>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</si>
  <si>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</si>
  <si>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</si>
  <si>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</si>
  <si>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</si>
  <si>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</si>
  <si>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</si>
  <si>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</si>
  <si>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</si>
  <si>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</si>
  <si>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</si>
  <si>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</si>
  <si>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</si>
  <si>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</si>
  <si>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</si>
  <si>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</si>
  <si>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</si>
  <si>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</si>
  <si>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</si>
  <si>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</si>
  <si>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</si>
  <si>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</si>
  <si>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</si>
  <si>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</si>
  <si>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</si>
  <si>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</si>
  <si>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</si>
  <si>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</si>
  <si>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</si>
  <si>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</si>
  <si>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</si>
  <si>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</si>
  <si>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</si>
  <si>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</si>
  <si>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</si>
  <si>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</si>
  <si>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</si>
  <si>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</si>
  <si>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</si>
  <si>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</si>
  <si>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</si>
  <si>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</si>
  <si>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</si>
  <si>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</si>
  <si>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</si>
  <si>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</si>
  <si>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</si>
  <si>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</si>
  <si>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</si>
  <si>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</si>
  <si>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</si>
  <si>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</si>
  <si>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</si>
  <si>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</si>
  <si>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</si>
  <si>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</si>
  <si>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</si>
  <si>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</si>
  <si>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</si>
  <si>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</si>
  <si>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</si>
  <si>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</si>
  <si>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</si>
  <si>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</si>
  <si>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</si>
  <si>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</si>
  <si>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</si>
  <si>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</si>
  <si>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</si>
  <si>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</si>
  <si>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</si>
  <si>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</si>
  <si>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</si>
  <si>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</si>
  <si>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</si>
  <si>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</si>
  <si>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</si>
  <si>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</si>
  <si>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</si>
  <si>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</si>
  <si>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</si>
  <si>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</si>
  <si>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</si>
  <si>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</si>
  <si>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</si>
  <si>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</si>
  <si>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</si>
  <si>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</si>
  <si>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</si>
  <si>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</si>
  <si>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</si>
  <si>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</si>
  <si>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</si>
  <si>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</si>
  <si>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</si>
  <si>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</si>
  <si>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</si>
  <si>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</si>
  <si>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</si>
  <si>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</si>
  <si>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</si>
  <si>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</si>
  <si>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</si>
  <si>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</si>
  <si>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</si>
  <si>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</si>
  <si>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</si>
  <si>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</si>
  <si>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</si>
  <si>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</si>
  <si>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</si>
  <si>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</si>
  <si>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</si>
  <si>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</si>
  <si>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</si>
  <si>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</si>
  <si>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</si>
  <si>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</si>
  <si>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</si>
  <si>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</si>
  <si>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</si>
  <si>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</si>
  <si>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</si>
  <si>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</si>
  <si>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</si>
  <si>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</si>
  <si>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</si>
  <si>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</si>
  <si>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</si>
  <si>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</si>
  <si>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</si>
  <si>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</si>
  <si>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</si>
  <si>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</si>
  <si>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</si>
  <si>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</si>
  <si>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</si>
  <si>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</si>
  <si>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</si>
  <si>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</si>
  <si>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</si>
  <si>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</si>
  <si>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</si>
  <si>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</si>
  <si>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</si>
  <si>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</si>
  <si>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</si>
  <si>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</si>
  <si>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</si>
  <si>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</si>
  <si>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</si>
  <si>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</si>
  <si>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</si>
  <si>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</si>
  <si>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</si>
  <si>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</si>
  <si>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</si>
  <si>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</si>
  <si>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</si>
  <si>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</si>
  <si>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</si>
  <si>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</si>
  <si>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</si>
  <si>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</si>
  <si>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</si>
  <si>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</si>
  <si>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</si>
  <si>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</si>
  <si>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</si>
  <si>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</si>
  <si>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</si>
  <si>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</si>
  <si>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</si>
  <si>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</si>
  <si>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</si>
  <si>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</si>
  <si>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</si>
  <si>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</si>
  <si>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</si>
  <si>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</si>
  <si>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</si>
  <si>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</si>
  <si>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</si>
  <si>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</si>
  <si>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</si>
  <si>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</si>
  <si>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</si>
  <si>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</si>
  <si>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</si>
  <si>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</si>
  <si>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</si>
  <si>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</si>
  <si>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</si>
  <si>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</si>
  <si>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</si>
  <si>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</si>
  <si>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</si>
  <si>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</si>
  <si>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</si>
  <si>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</si>
  <si>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</si>
  <si>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</si>
  <si>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</si>
  <si>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</si>
  <si>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</si>
  <si>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</si>
  <si>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</si>
  <si>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</si>
  <si>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</si>
  <si>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</si>
  <si>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</si>
  <si>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</si>
  <si>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</si>
  <si>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</si>
  <si>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</si>
  <si>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</si>
  <si>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</si>
  <si>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</si>
  <si>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</si>
  <si>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</si>
  <si>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</si>
  <si>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</si>
  <si>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</si>
  <si>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</si>
  <si>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</si>
  <si>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</si>
  <si>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</si>
  <si>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</si>
  <si>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</si>
  <si>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</si>
  <si>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</si>
  <si>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</si>
  <si>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</si>
  <si>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</si>
  <si>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</si>
  <si>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</si>
  <si>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</si>
  <si>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</si>
  <si>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</si>
  <si>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</si>
  <si>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</si>
  <si>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</si>
  <si>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</si>
  <si>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</si>
  <si>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</si>
  <si>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</si>
  <si>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</si>
  <si>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</si>
  <si>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</si>
  <si>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</si>
  <si>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</si>
  <si>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</si>
  <si>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</si>
  <si>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</si>
  <si>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</si>
  <si>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</si>
  <si>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</si>
  <si>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</si>
  <si>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</si>
  <si>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</si>
  <si>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</si>
  <si>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</si>
  <si>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</si>
  <si>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</si>
  <si>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</si>
  <si>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</si>
  <si>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</si>
  <si>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</si>
  <si>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</si>
  <si>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</si>
  <si>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</si>
  <si>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</si>
  <si>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</si>
  <si>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</si>
  <si>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</si>
  <si>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</si>
  <si>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</si>
  <si>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</si>
  <si>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</si>
  <si>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</si>
  <si>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</si>
  <si>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</si>
  <si>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</si>
  <si>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</si>
  <si>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</si>
  <si>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</si>
  <si>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</si>
  <si>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</si>
  <si>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</si>
  <si>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</si>
  <si>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</si>
  <si>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</si>
  <si>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</si>
  <si>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</si>
  <si>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</si>
  <si>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</si>
  <si>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</si>
  <si>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</si>
  <si>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</si>
  <si>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</si>
  <si>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</si>
  <si>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</si>
  <si>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</si>
  <si>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</si>
  <si>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</si>
  <si>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</si>
  <si>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</si>
  <si>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</si>
  <si>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</si>
  <si>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</si>
  <si>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</si>
  <si>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</si>
  <si>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</si>
  <si>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</si>
  <si>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</si>
  <si>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</si>
  <si>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</si>
  <si>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</si>
  <si>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</si>
  <si>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</si>
  <si>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</si>
  <si>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</si>
  <si>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</si>
  <si>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</si>
  <si>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</si>
  <si>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</si>
  <si>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</si>
  <si>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</si>
  <si>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</si>
  <si>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</si>
  <si>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</si>
  <si>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</si>
  <si>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</si>
  <si>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</si>
  <si>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</si>
  <si>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</si>
  <si>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</si>
  <si>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</si>
  <si>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</si>
  <si>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</si>
  <si>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</si>
  <si>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</si>
  <si>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</si>
  <si>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</si>
  <si>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</si>
  <si>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</si>
  <si>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</si>
  <si>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</si>
  <si>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</si>
  <si>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</si>
  <si>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</si>
  <si>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</si>
  <si>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</si>
  <si>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</si>
  <si>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</si>
  <si>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</si>
  <si>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</si>
  <si>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</si>
  <si>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</si>
  <si>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</si>
  <si>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</si>
  <si>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</si>
  <si>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</si>
  <si>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</si>
  <si>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</si>
  <si>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</si>
  <si>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</si>
  <si>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</si>
  <si>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</si>
  <si>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</si>
  <si>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</si>
  <si>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</si>
  <si>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</si>
  <si>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</si>
  <si>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</si>
  <si>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</si>
  <si>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</si>
  <si>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</si>
  <si>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</si>
  <si>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</si>
  <si>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</si>
  <si>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</si>
  <si>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</si>
  <si>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</si>
  <si>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</si>
  <si>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</si>
  <si>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</si>
  <si>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</si>
  <si>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</si>
  <si>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</si>
  <si>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</si>
  <si>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</si>
  <si>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</si>
  <si>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</si>
  <si>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</si>
  <si>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</si>
  <si>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</si>
  <si>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</si>
  <si>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</si>
  <si>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</si>
  <si>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</si>
  <si>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</si>
  <si>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</si>
  <si>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</si>
  <si>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</si>
  <si>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</si>
  <si>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</si>
  <si>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</si>
  <si>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</si>
  <si>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</si>
  <si>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</si>
  <si>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</si>
  <si>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</si>
  <si>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</si>
  <si>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</si>
  <si>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</si>
  <si>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</si>
  <si>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</si>
  <si>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</si>
  <si>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</si>
  <si>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</si>
  <si>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</si>
  <si>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</si>
  <si>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</si>
  <si>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</si>
  <si>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</si>
  <si>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</si>
  <si>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</si>
  <si>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</si>
  <si>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</si>
  <si>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</si>
  <si>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</si>
  <si>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</si>
  <si>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</si>
  <si>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</si>
  <si>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</si>
  <si>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</si>
  <si>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</si>
  <si>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</si>
  <si>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</si>
  <si>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</si>
  <si>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</si>
  <si>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</si>
  <si>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</si>
  <si>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</si>
  <si>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</si>
  <si>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</si>
  <si>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</si>
  <si>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</si>
  <si>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</si>
  <si>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</si>
  <si>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</si>
  <si>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</si>
  <si>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</si>
  <si>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</si>
  <si>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</si>
  <si>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</si>
  <si>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</si>
  <si>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</si>
  <si>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</si>
  <si>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</si>
  <si>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</si>
  <si>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</si>
  <si>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</si>
  <si>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</si>
  <si>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</si>
  <si>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</si>
  <si>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</si>
  <si>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</si>
  <si>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</si>
  <si>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</si>
  <si>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</si>
  <si>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</si>
  <si>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</si>
  <si>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</si>
  <si>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</si>
  <si>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</si>
  <si>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</si>
  <si>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</si>
  <si>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</si>
  <si>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</si>
  <si>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</si>
  <si>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</si>
  <si>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</si>
  <si>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</si>
  <si>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</si>
  <si>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</si>
  <si>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</si>
  <si>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</si>
  <si>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</si>
  <si>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</si>
  <si>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</si>
  <si>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</si>
  <si>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</si>
  <si>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</si>
  <si>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</si>
  <si>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</si>
  <si>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</si>
  <si>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</si>
  <si>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</si>
  <si>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</si>
  <si>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</si>
  <si>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</si>
  <si>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</si>
  <si>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</si>
  <si>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</si>
  <si>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</si>
  <si>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</si>
  <si>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</si>
  <si>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</si>
  <si>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</si>
  <si>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</si>
  <si>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</si>
  <si>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</si>
  <si>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</si>
  <si>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</si>
  <si>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</si>
  <si>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</si>
  <si>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</si>
  <si>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</si>
  <si>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</si>
  <si>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</si>
  <si>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</si>
  <si>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</si>
  <si>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</si>
  <si>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</si>
  <si>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</si>
  <si>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</si>
  <si>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</si>
  <si>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</si>
  <si>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</si>
  <si>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</si>
  <si>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</si>
  <si>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</si>
  <si>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</si>
  <si>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</si>
  <si>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</si>
  <si>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</si>
  <si>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</si>
  <si>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</si>
  <si>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</si>
  <si>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</si>
  <si>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</si>
  <si>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</si>
  <si>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</si>
  <si>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</si>
  <si>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</si>
  <si>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</si>
  <si>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</si>
  <si>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</si>
  <si>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</si>
  <si>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</si>
  <si>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</si>
  <si>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</si>
  <si>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</si>
  <si>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</si>
  <si>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</si>
  <si>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</si>
  <si>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</si>
  <si>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</si>
  <si>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</si>
  <si>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</si>
  <si>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</si>
  <si>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</si>
  <si>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</si>
  <si>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</si>
  <si>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</si>
  <si>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</si>
  <si>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</si>
  <si>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</si>
  <si>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</si>
  <si>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</si>
  <si>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</si>
  <si>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</si>
  <si>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</si>
  <si>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</si>
  <si>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</si>
  <si>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</si>
  <si>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</si>
  <si>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</si>
  <si>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</si>
  <si>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</si>
  <si>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</si>
  <si>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</si>
  <si>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</si>
  <si>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</si>
  <si>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</si>
  <si>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</si>
  <si>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</si>
  <si>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</si>
  <si>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</si>
  <si>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</si>
  <si>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</si>
  <si>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</si>
  <si>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</si>
  <si>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</si>
  <si>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</si>
  <si>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</si>
  <si>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</si>
  <si>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</si>
  <si>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</si>
  <si>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</si>
  <si>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</si>
  <si>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</si>
  <si>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</si>
  <si>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</si>
  <si>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</si>
  <si>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</si>
  <si>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</si>
  <si>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</si>
  <si>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</si>
  <si>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</si>
  <si>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</si>
  <si>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</si>
  <si>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</si>
  <si>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</si>
  <si>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</si>
  <si>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</si>
  <si>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</si>
  <si>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</si>
  <si>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</si>
  <si>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</si>
  <si>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</si>
  <si>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</si>
  <si>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</si>
  <si>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</si>
  <si>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</si>
  <si>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</si>
  <si>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</si>
  <si>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</si>
  <si>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</si>
  <si>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</si>
  <si>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</si>
  <si>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</si>
  <si>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</si>
  <si>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</si>
  <si>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</si>
  <si>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</si>
  <si>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</si>
  <si>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</si>
  <si>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</si>
  <si>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</si>
  <si>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</si>
  <si>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</si>
  <si>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</si>
  <si>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</si>
  <si>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</si>
  <si>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</si>
  <si>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</si>
  <si>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</si>
  <si>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</si>
  <si>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</si>
  <si>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</si>
  <si>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</si>
  <si>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</si>
  <si>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</si>
  <si>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</si>
  <si>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</si>
  <si>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</si>
  <si>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</si>
  <si>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</si>
  <si>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</si>
  <si>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</si>
  <si>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</si>
  <si>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</si>
  <si>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</si>
  <si>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</si>
  <si>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</si>
  <si>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</si>
  <si>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</si>
  <si>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</si>
  <si>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</si>
  <si>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</si>
  <si>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</si>
  <si>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</si>
  <si>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</si>
  <si>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</si>
  <si>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</si>
  <si>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</si>
  <si>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</si>
  <si>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</si>
  <si>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</si>
  <si>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</si>
  <si>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</si>
  <si>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</si>
  <si>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</si>
  <si>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</si>
  <si>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</si>
  <si>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</si>
  <si>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</si>
  <si>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</si>
  <si>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</si>
  <si>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</si>
  <si>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</si>
  <si>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</si>
  <si>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</si>
  <si>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</si>
  <si>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</si>
  <si>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</si>
  <si>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</si>
  <si>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</si>
  <si>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</si>
  <si>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</si>
  <si>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</si>
  <si>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</si>
  <si>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</si>
  <si>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</si>
  <si>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</si>
  <si>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</si>
  <si>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</si>
  <si>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</si>
  <si>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</si>
  <si>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</si>
  <si>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</si>
  <si>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</si>
  <si>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</si>
  <si>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</si>
  <si>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</si>
  <si>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</si>
  <si>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</si>
  <si>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</si>
  <si>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</si>
  <si>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</si>
  <si>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</si>
  <si>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</si>
  <si>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</si>
  <si>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</si>
  <si>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</si>
  <si>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</si>
  <si>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</si>
  <si>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</si>
  <si>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</si>
  <si>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</si>
  <si>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</si>
  <si>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</si>
  <si>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</si>
  <si>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</si>
  <si>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</si>
  <si>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</si>
  <si>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</si>
  <si>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</si>
  <si>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</si>
  <si>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</si>
  <si>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</si>
  <si>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</si>
  <si>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</si>
  <si>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</si>
  <si>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</si>
  <si>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</si>
  <si>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</si>
  <si>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</si>
  <si>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</si>
  <si>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</si>
  <si>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</si>
  <si>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</si>
  <si>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</si>
  <si>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</si>
  <si>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</si>
  <si>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</si>
  <si>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</si>
  <si>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</si>
  <si>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</si>
  <si>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</si>
  <si>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</si>
  <si>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</si>
  <si>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</si>
  <si>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</si>
  <si>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</si>
  <si>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</si>
  <si>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</si>
  <si>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</si>
  <si>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</si>
  <si>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</si>
  <si>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</si>
  <si>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</si>
  <si>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</si>
  <si>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</si>
  <si>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</si>
  <si>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</si>
  <si>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</si>
  <si>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</si>
  <si>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</si>
  <si>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</si>
  <si>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</si>
  <si>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</si>
  <si>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</si>
  <si>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</si>
  <si>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</si>
  <si>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</si>
  <si>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</si>
  <si>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</si>
  <si>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</si>
  <si>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</si>
  <si>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</si>
  <si>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</si>
  <si>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</si>
  <si>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</si>
  <si>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</si>
  <si>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</si>
  <si>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</si>
  <si>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</si>
  <si>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</si>
  <si>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</si>
  <si>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</si>
  <si>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</si>
  <si>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</si>
  <si>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</si>
  <si>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</si>
  <si>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</si>
  <si>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</si>
  <si>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</si>
  <si>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</si>
  <si>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</si>
  <si>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</si>
  <si>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</si>
  <si>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</si>
  <si>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</si>
  <si>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</si>
  <si>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</si>
  <si>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</si>
  <si>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</si>
  <si>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</si>
  <si>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</si>
  <si>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</si>
  <si>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</si>
  <si>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</si>
  <si>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</si>
  <si>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</si>
  <si>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</si>
  <si>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</si>
  <si>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</si>
  <si>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</si>
  <si>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</si>
  <si>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</si>
  <si>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</si>
  <si>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</si>
  <si>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</si>
  <si>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</si>
  <si>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</si>
  <si>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</si>
  <si>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</si>
  <si>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</si>
  <si>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</si>
  <si>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</si>
  <si>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</si>
  <si>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</si>
  <si>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</si>
  <si>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</si>
  <si>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</si>
  <si>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</si>
  <si>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</si>
  <si>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</si>
  <si>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</si>
  <si>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</si>
  <si>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</si>
  <si>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</si>
  <si>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</si>
  <si>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</si>
  <si>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</si>
  <si>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</si>
  <si>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</si>
  <si>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</si>
  <si>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</si>
  <si>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</si>
  <si>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</si>
  <si>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</si>
  <si>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</si>
  <si>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</si>
  <si>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</si>
  <si>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</si>
  <si>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</si>
  <si>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</si>
  <si>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</si>
  <si>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</si>
  <si>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</si>
  <si>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</si>
  <si>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</si>
  <si>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</si>
  <si>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</si>
  <si>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</si>
  <si>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</si>
  <si>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</si>
  <si>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</si>
  <si>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</si>
  <si>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</si>
  <si>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</si>
  <si>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</si>
  <si>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</si>
  <si>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</si>
  <si>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</si>
  <si>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</si>
  <si>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</si>
  <si>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</si>
  <si>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</si>
  <si>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</si>
  <si>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</si>
  <si>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</si>
  <si>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</si>
  <si>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</si>
  <si>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</si>
  <si>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</si>
  <si>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</si>
  <si>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</si>
  <si>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</si>
  <si>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</si>
  <si>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</si>
  <si>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</si>
  <si>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</si>
  <si>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</si>
  <si>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</si>
  <si>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</si>
  <si>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</si>
  <si>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</si>
  <si>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</si>
  <si>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</si>
  <si>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</si>
  <si>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</si>
  <si>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</si>
  <si>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</si>
  <si>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</si>
  <si>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</si>
  <si>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</si>
  <si>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</si>
  <si>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</si>
  <si>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</si>
  <si>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</si>
  <si>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</si>
  <si>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</si>
  <si>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</si>
  <si>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</si>
  <si>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</si>
  <si>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</si>
  <si>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</si>
  <si>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</si>
  <si>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</si>
  <si>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</si>
  <si>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</si>
  <si>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</si>
  <si>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</si>
  <si>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</si>
  <si>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</si>
  <si>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</si>
  <si>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</si>
  <si>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</si>
  <si>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</si>
  <si>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</si>
  <si>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</si>
  <si>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</si>
  <si>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</si>
  <si>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</si>
  <si>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</si>
  <si>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</si>
  <si>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</si>
  <si>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</si>
  <si>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</si>
  <si>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</si>
  <si>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</si>
  <si>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</si>
  <si>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</si>
  <si>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</si>
  <si>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</si>
  <si>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</si>
  <si>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</si>
  <si>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</si>
  <si>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</si>
  <si>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</si>
  <si>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</si>
  <si>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</si>
  <si>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</si>
  <si>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</si>
  <si>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</si>
  <si>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</si>
  <si>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</si>
  <si>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</si>
  <si>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</si>
  <si>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</si>
  <si>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</si>
  <si>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</si>
  <si>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</si>
  <si>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</si>
  <si>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</si>
  <si>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</si>
  <si>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</si>
  <si>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</si>
  <si>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</si>
  <si>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</si>
  <si>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</si>
  <si>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</si>
  <si>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</si>
  <si>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</si>
  <si>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</si>
  <si>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</si>
  <si>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</si>
  <si>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</si>
  <si>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</si>
  <si>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</si>
  <si>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</si>
  <si>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</si>
  <si>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</si>
  <si>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</si>
  <si>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</si>
  <si>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</si>
  <si>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</si>
  <si>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</si>
  <si>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</si>
  <si>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</si>
  <si>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</si>
  <si>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</si>
  <si>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</si>
  <si>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</si>
  <si>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</si>
  <si>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</si>
  <si>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</si>
  <si>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</si>
  <si>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</si>
  <si>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</si>
  <si>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</si>
  <si>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</si>
  <si>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</si>
  <si>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</si>
  <si>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</si>
  <si>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</si>
  <si>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</si>
  <si>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</si>
  <si>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</si>
  <si>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</si>
  <si>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</si>
  <si>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</si>
  <si>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</si>
  <si>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</si>
  <si>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</si>
  <si>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</si>
  <si>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</si>
  <si>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</si>
  <si>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</si>
  <si>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</si>
  <si>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</si>
  <si>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</si>
  <si>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</si>
  <si>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</si>
  <si>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</si>
  <si>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</si>
  <si>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</si>
  <si>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</si>
  <si>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</si>
  <si>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</si>
  <si>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</si>
  <si>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</si>
  <si>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</si>
  <si>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</si>
  <si>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</si>
  <si>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</si>
  <si>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</si>
  <si>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</si>
  <si>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</si>
  <si>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</si>
  <si>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</si>
  <si>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</si>
  <si>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</si>
  <si>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</si>
  <si>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</si>
  <si>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</si>
  <si>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</si>
  <si>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</si>
  <si>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</si>
  <si>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</si>
  <si>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</si>
  <si>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</si>
  <si>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</si>
  <si>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</si>
  <si>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</si>
  <si>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</si>
  <si>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</si>
  <si>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</si>
  <si>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</si>
  <si>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</si>
  <si>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</si>
  <si>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</si>
  <si>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</si>
  <si>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</si>
  <si>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</si>
  <si>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</si>
  <si>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</si>
  <si>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</si>
  <si>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</si>
  <si>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</si>
  <si>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</si>
  <si>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</si>
  <si>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</si>
  <si>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</si>
  <si>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</si>
  <si>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</si>
  <si>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</si>
  <si>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</si>
  <si>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</si>
  <si>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</si>
  <si>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</si>
  <si>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</si>
  <si>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</si>
  <si>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</si>
  <si>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</si>
  <si>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</si>
  <si>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</si>
  <si>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</si>
  <si>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</si>
  <si>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</si>
  <si>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</si>
  <si>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</si>
  <si>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</si>
  <si>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</si>
  <si>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</si>
  <si>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</si>
  <si>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</si>
  <si>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</si>
  <si>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</si>
  <si>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</si>
  <si>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</si>
  <si>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</si>
  <si>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</si>
  <si>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</si>
  <si>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</si>
  <si>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</si>
  <si>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</si>
  <si>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</si>
  <si>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</si>
  <si>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</si>
  <si>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</si>
  <si>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</si>
  <si>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</si>
  <si>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</si>
  <si>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</si>
  <si>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</si>
  <si>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</si>
  <si>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</si>
  <si>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</si>
  <si>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</si>
  <si>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</si>
  <si>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</si>
  <si>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</si>
  <si>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</si>
  <si>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</si>
  <si>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</si>
  <si>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</si>
  <si>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</si>
  <si>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</si>
  <si>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</si>
  <si>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</si>
  <si>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</si>
  <si>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</si>
  <si>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</si>
  <si>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</si>
  <si>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</si>
  <si>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</si>
  <si>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</si>
  <si>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</si>
  <si>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</si>
  <si>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</si>
  <si>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</si>
  <si>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</si>
  <si>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</si>
  <si>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</si>
  <si>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</si>
  <si>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</si>
  <si>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</si>
  <si>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</si>
  <si>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</si>
  <si>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</si>
  <si>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</si>
  <si>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</si>
  <si>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</si>
  <si>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</si>
  <si>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</si>
  <si>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</si>
  <si>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</si>
  <si>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</si>
  <si>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</si>
  <si>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</si>
  <si>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</si>
  <si>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</si>
  <si>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</si>
  <si>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</si>
  <si>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</si>
  <si>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</si>
  <si>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</si>
  <si>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</si>
  <si>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</si>
  <si>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</si>
  <si>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</si>
  <si>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</si>
  <si>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</si>
  <si>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</si>
  <si>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</si>
  <si>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</si>
  <si>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</si>
  <si>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</si>
  <si>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</si>
  <si>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</si>
  <si>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</si>
  <si>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</si>
  <si>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</si>
  <si>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</si>
  <si>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</si>
  <si>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</si>
  <si>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</si>
  <si>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</si>
  <si>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</si>
  <si>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</si>
  <si>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</si>
  <si>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</si>
  <si>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</si>
  <si>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</si>
  <si>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</si>
  <si>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</si>
  <si>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</si>
  <si>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</si>
  <si>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</si>
  <si>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</si>
  <si>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</si>
  <si>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</si>
  <si>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</si>
  <si>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</si>
  <si>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</si>
  <si>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</si>
  <si>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</si>
  <si>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</si>
  <si>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</si>
  <si>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</si>
  <si>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</si>
  <si>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</si>
  <si>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</si>
  <si>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</si>
  <si>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</si>
  <si>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</si>
  <si>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</si>
  <si>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</si>
  <si>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</si>
  <si>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</si>
  <si>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</si>
  <si>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</si>
  <si>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</si>
  <si>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</si>
  <si>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</si>
  <si>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</si>
  <si>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</si>
  <si>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</si>
  <si>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</si>
  <si>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</si>
  <si>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</si>
  <si>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</si>
  <si>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</si>
  <si>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</si>
  <si>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</si>
  <si>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</si>
  <si>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</si>
  <si>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</si>
  <si>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</si>
  <si>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</si>
  <si>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</si>
  <si>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</si>
  <si>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</si>
  <si>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</si>
  <si>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</si>
  <si>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</si>
  <si>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</si>
  <si>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</si>
  <si>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</si>
  <si>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</si>
  <si>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</si>
  <si>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</si>
  <si>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</si>
  <si>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</si>
  <si>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</si>
  <si>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</si>
  <si>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</si>
  <si>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</si>
  <si>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</si>
  <si>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</si>
  <si>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</si>
  <si>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</si>
  <si>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</si>
  <si>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</si>
  <si>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</si>
  <si>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</si>
  <si>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</si>
  <si>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</si>
  <si>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</si>
  <si>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</si>
  <si>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</si>
  <si>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</si>
  <si>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</si>
  <si>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</si>
  <si>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</si>
  <si>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</si>
  <si>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</si>
  <si>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</si>
  <si>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</si>
  <si>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</si>
  <si>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</si>
  <si>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</si>
  <si>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</si>
  <si>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</si>
  <si>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</si>
  <si>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</si>
  <si>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</si>
  <si>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</si>
  <si>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</si>
  <si>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</si>
  <si>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</si>
  <si>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</si>
  <si>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</si>
  <si>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</si>
  <si>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</si>
  <si>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</si>
  <si>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</si>
  <si>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</si>
  <si>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</si>
  <si>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</si>
  <si>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</si>
  <si>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</si>
  <si>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</si>
  <si>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</si>
  <si>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</si>
  <si>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</si>
  <si>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</si>
  <si>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</si>
  <si>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</si>
  <si>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</si>
  <si>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</si>
  <si>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</si>
  <si>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</si>
  <si>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</si>
  <si>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</si>
  <si>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</si>
  <si>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</si>
  <si>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</si>
  <si>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</si>
  <si>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</si>
  <si>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</si>
  <si>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</si>
  <si>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</si>
  <si>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</si>
  <si>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</si>
  <si>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</si>
  <si>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</si>
  <si>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</si>
  <si>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</si>
  <si>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</si>
  <si>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</si>
  <si>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</si>
  <si>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</si>
  <si>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</si>
  <si>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</si>
  <si>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</si>
  <si>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</si>
  <si>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</si>
  <si>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</si>
  <si>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</si>
  <si>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</si>
  <si>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</si>
  <si>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</si>
  <si>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</si>
  <si>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</si>
  <si>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</si>
  <si>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</si>
  <si>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</si>
  <si>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</si>
  <si>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</si>
  <si>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</si>
  <si>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</si>
  <si>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</si>
  <si>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</si>
  <si>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</si>
  <si>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</si>
  <si>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</si>
  <si>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</si>
  <si>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</si>
  <si>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</si>
  <si>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</si>
  <si>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</si>
  <si>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</si>
  <si>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</si>
  <si>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</si>
  <si>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</si>
  <si>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</si>
  <si>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</si>
  <si>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</si>
  <si>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</si>
  <si>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</si>
  <si>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</si>
  <si>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</si>
  <si>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</si>
  <si>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</si>
  <si>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</si>
  <si>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</si>
  <si>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</si>
  <si>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</si>
  <si>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</si>
  <si>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</si>
  <si>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</si>
  <si>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</si>
  <si>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</si>
  <si>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</si>
  <si>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</si>
  <si>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</si>
  <si>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</si>
  <si>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</si>
  <si>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</si>
  <si>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</si>
  <si>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</si>
  <si>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</si>
  <si>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</si>
  <si>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</si>
  <si>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</si>
  <si>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</si>
  <si>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</si>
  <si>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</si>
  <si>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</si>
  <si>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</si>
  <si>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</si>
  <si>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</si>
  <si>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</si>
  <si>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</si>
  <si>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</si>
  <si>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</si>
  <si>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</si>
  <si>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</si>
  <si>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</si>
  <si>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</si>
  <si>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</si>
  <si>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</si>
  <si>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</si>
  <si>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</si>
  <si>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</si>
  <si>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</si>
  <si>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</si>
  <si>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</si>
  <si>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</si>
  <si>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</si>
  <si>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</si>
  <si>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</si>
  <si>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</si>
  <si>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</si>
  <si>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</si>
  <si>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</si>
  <si>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</si>
  <si>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</si>
  <si>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</si>
  <si>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</si>
  <si>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</si>
  <si>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</si>
  <si>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</si>
  <si>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</si>
  <si>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</si>
  <si>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</si>
  <si>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</si>
  <si>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</si>
  <si>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</si>
  <si>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</si>
  <si>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</si>
  <si>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</si>
  <si>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</si>
  <si>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</si>
  <si>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</si>
  <si>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</si>
  <si>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</si>
  <si>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</si>
  <si>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</si>
  <si>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</si>
  <si>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</si>
  <si>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</si>
  <si>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</si>
  <si>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</si>
  <si>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</si>
  <si>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</si>
  <si>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</si>
  <si>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</si>
  <si>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</si>
  <si>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</si>
  <si>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</si>
  <si>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</si>
  <si>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</si>
  <si>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</si>
  <si>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</si>
  <si>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</si>
  <si>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</si>
  <si>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</si>
  <si>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</si>
  <si>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</si>
  <si>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</si>
  <si>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</si>
  <si>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</si>
  <si>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</si>
  <si>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</si>
  <si>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</si>
  <si>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</si>
  <si>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</si>
  <si>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</si>
  <si>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</si>
  <si>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</si>
  <si>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</si>
  <si>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</si>
  <si>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</si>
  <si>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</si>
  <si>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</si>
  <si>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</si>
  <si>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</si>
  <si>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</si>
  <si>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</si>
  <si>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</si>
  <si>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</si>
  <si>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</si>
  <si>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</si>
  <si>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</si>
  <si>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</si>
  <si>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</si>
  <si>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</si>
  <si>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</si>
  <si>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</si>
  <si>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</si>
  <si>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</si>
  <si>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</si>
  <si>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</si>
  <si>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</si>
  <si>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</si>
  <si>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</si>
  <si>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</si>
  <si>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</si>
  <si>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</si>
  <si>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</si>
  <si>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</si>
  <si>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</si>
  <si>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</si>
  <si>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</si>
  <si>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</si>
  <si>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</si>
  <si>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</si>
  <si>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</si>
  <si>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</si>
  <si>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</si>
  <si>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</si>
  <si>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</si>
  <si>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</si>
  <si>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</si>
  <si>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</si>
  <si>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</si>
  <si>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</si>
  <si>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</si>
  <si>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</si>
  <si>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</si>
  <si>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</si>
  <si>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</si>
  <si>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</si>
  <si>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</si>
  <si>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</si>
  <si>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</si>
  <si>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</si>
  <si>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</si>
  <si>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</si>
  <si>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</si>
  <si>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</si>
  <si>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</si>
  <si>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</si>
  <si>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</si>
  <si>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</si>
  <si>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</si>
  <si>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</si>
  <si>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</si>
  <si>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</si>
  <si>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</si>
  <si>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</si>
  <si>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</si>
  <si>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</si>
  <si>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</si>
  <si>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</si>
  <si>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</si>
  <si>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</si>
  <si>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</si>
  <si>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</si>
  <si>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</si>
  <si>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</si>
  <si>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</si>
  <si>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</si>
  <si>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</si>
  <si>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</si>
  <si>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</si>
  <si>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</si>
  <si>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</si>
  <si>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</si>
  <si>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</si>
  <si>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</si>
  <si>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</si>
  <si>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</si>
  <si>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</si>
  <si>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</si>
  <si>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</si>
  <si>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</si>
  <si>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</si>
  <si>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</si>
  <si>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</si>
  <si>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</si>
  <si>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</si>
  <si>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</si>
  <si>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</si>
  <si>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</si>
  <si>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</si>
  <si>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</si>
  <si>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</si>
  <si>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</si>
  <si>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</si>
  <si>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</si>
  <si>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</si>
  <si>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</si>
  <si>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</si>
  <si>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</si>
  <si>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</si>
  <si>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</si>
  <si>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</si>
  <si>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</si>
  <si>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</si>
  <si>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</si>
  <si>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</si>
  <si>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</si>
  <si>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</si>
  <si>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</si>
  <si>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</si>
  <si>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</si>
  <si>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</si>
  <si>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</si>
  <si>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</si>
  <si>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</si>
  <si>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</si>
  <si>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</si>
  <si>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</si>
  <si>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</si>
  <si>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</si>
  <si>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</si>
  <si>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</si>
  <si>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</si>
  <si>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</si>
  <si>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</si>
  <si>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</si>
  <si>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</si>
  <si>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</si>
  <si>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</si>
  <si>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</si>
  <si>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</si>
  <si>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</si>
  <si>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</si>
  <si>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</si>
  <si>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</si>
  <si>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</si>
  <si>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</si>
  <si>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</si>
  <si>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</si>
  <si>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</si>
  <si>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</si>
  <si>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</si>
  <si>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</si>
  <si>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</si>
  <si>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</si>
  <si>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</si>
  <si>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</si>
  <si>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</si>
  <si>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</si>
  <si>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</si>
  <si>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</si>
  <si>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</si>
  <si>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</si>
  <si>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</si>
  <si>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</si>
  <si>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</si>
  <si>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</si>
  <si>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</si>
  <si>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</si>
  <si>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</si>
  <si>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</si>
  <si>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</si>
  <si>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</si>
  <si>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</si>
  <si>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</si>
  <si>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</si>
  <si>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</si>
  <si>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</si>
  <si>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</si>
  <si>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</si>
  <si>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</si>
  <si>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</si>
  <si>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</si>
  <si>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</si>
  <si>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</si>
  <si>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</si>
  <si>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</si>
  <si>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</si>
  <si>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</si>
  <si>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</si>
  <si>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</si>
  <si>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</si>
  <si>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</si>
  <si>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</si>
  <si>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</si>
  <si>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</si>
  <si>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</si>
  <si>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</si>
  <si>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</si>
  <si>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</si>
  <si>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</si>
  <si>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</si>
  <si>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</si>
  <si>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</si>
  <si>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</si>
  <si>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</si>
  <si>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</si>
  <si>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</si>
  <si>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</si>
  <si>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</si>
  <si>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</si>
  <si>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</si>
  <si>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</si>
  <si>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</si>
  <si>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</si>
  <si>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</si>
  <si>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</si>
  <si>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</si>
  <si>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</si>
  <si>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</si>
  <si>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</si>
  <si>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</si>
  <si>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</si>
  <si>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</si>
  <si>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</si>
  <si>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</si>
  <si>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</si>
  <si>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</si>
  <si>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</si>
  <si>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</si>
  <si>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</si>
  <si>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</si>
  <si>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</si>
  <si>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</si>
  <si>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</si>
  <si>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</si>
  <si>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</si>
  <si>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</si>
  <si>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</si>
  <si>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</si>
  <si>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</si>
  <si>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</si>
  <si>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</si>
  <si>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</si>
  <si>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</si>
  <si>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</si>
  <si>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</si>
  <si>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</si>
  <si>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</si>
  <si>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</si>
  <si>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</si>
  <si>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</si>
  <si>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</si>
  <si>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</si>
  <si>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</si>
  <si>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</si>
  <si>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</si>
  <si>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</si>
  <si>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</si>
  <si>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</si>
  <si>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</si>
  <si>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</si>
  <si>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</si>
  <si>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</si>
  <si>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</si>
  <si>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</si>
  <si>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</si>
  <si>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</si>
  <si>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</si>
  <si>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</si>
  <si>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</si>
  <si>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</si>
  <si>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</si>
  <si>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</si>
  <si>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</si>
  <si>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</si>
  <si>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</si>
  <si>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</si>
  <si>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</si>
  <si>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</si>
  <si>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</si>
  <si>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</si>
  <si>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</si>
  <si>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</si>
  <si>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</si>
  <si>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</si>
  <si>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</si>
  <si>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</si>
  <si>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</si>
  <si>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</si>
  <si>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</si>
  <si>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</si>
  <si>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</si>
  <si>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</si>
  <si>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</si>
  <si>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</si>
  <si>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</si>
  <si>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</si>
  <si>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</si>
  <si>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</si>
  <si>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</si>
  <si>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</si>
  <si>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</si>
  <si>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</si>
  <si>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</si>
  <si>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</si>
  <si>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</si>
  <si>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</si>
  <si>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</si>
  <si>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</si>
  <si>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</si>
  <si>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</si>
  <si>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</si>
  <si>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</si>
  <si>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</si>
  <si>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</si>
  <si>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</si>
  <si>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</si>
  <si>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</si>
  <si>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</si>
  <si>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</si>
  <si>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</si>
  <si>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</si>
  <si>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</si>
  <si>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</si>
  <si>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</si>
  <si>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</si>
  <si>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</si>
  <si>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</si>
  <si>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</si>
  <si>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</si>
  <si>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</si>
  <si>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</si>
  <si>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</si>
  <si>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</si>
  <si>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</si>
  <si>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</si>
  <si>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</si>
  <si>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</si>
  <si>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</si>
  <si>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</si>
  <si>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</si>
  <si>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</si>
  <si>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</si>
  <si>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</si>
  <si>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</si>
  <si>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</si>
  <si>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</si>
  <si>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</si>
  <si>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</si>
  <si>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</si>
  <si>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</si>
  <si>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</si>
  <si>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</si>
  <si>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</si>
  <si>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</si>
  <si>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</si>
  <si>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</si>
  <si>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</si>
  <si>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</si>
  <si>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</si>
  <si>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</si>
  <si>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</si>
  <si>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</si>
  <si>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</si>
  <si>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</si>
  <si>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</si>
  <si>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</si>
  <si>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</si>
  <si>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</si>
  <si>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</si>
  <si>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</si>
  <si>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</si>
  <si>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</si>
  <si>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</si>
  <si>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</si>
  <si>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</si>
  <si>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</si>
  <si>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</si>
  <si>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</si>
  <si>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</si>
  <si>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</si>
  <si>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</si>
  <si>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</si>
  <si>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</si>
  <si>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</si>
  <si>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</si>
  <si>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</si>
  <si>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</si>
  <si>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</si>
  <si>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</si>
  <si>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</si>
  <si>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</si>
  <si>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</si>
  <si>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</si>
  <si>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</si>
  <si>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</si>
  <si>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</si>
  <si>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</si>
  <si>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</si>
  <si>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</si>
  <si>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</si>
  <si>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</si>
  <si>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</si>
  <si>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</si>
  <si>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</si>
  <si>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</si>
  <si>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</si>
  <si>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</si>
  <si>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</si>
  <si>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</si>
  <si>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</si>
  <si>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</si>
  <si>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</si>
  <si>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</si>
  <si>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</si>
  <si>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</si>
  <si>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</si>
  <si>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</si>
  <si>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</si>
  <si>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</si>
  <si>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</si>
  <si>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</si>
  <si>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</si>
  <si>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</si>
  <si>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</si>
  <si>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</si>
  <si>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</si>
  <si>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</si>
  <si>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</si>
  <si>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</si>
  <si>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</si>
  <si>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</si>
  <si>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</si>
  <si>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</si>
  <si>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</si>
  <si>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</si>
  <si>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</si>
  <si>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</si>
  <si>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</si>
  <si>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</si>
  <si>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</si>
  <si>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</si>
  <si>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</si>
  <si>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</si>
  <si>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</si>
  <si>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</si>
  <si>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</si>
  <si>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</si>
  <si>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</si>
  <si>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</si>
  <si>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</si>
  <si>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</si>
  <si>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</si>
  <si>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</si>
  <si>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</si>
  <si>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</si>
  <si>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</si>
  <si>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</si>
  <si>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</si>
  <si>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</si>
  <si>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</si>
  <si>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</si>
  <si>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</si>
  <si>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</si>
  <si>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</si>
  <si>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</si>
  <si>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</si>
  <si>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</si>
  <si>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</si>
  <si>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</si>
  <si>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</si>
  <si>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</si>
  <si>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</si>
  <si>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</si>
  <si>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</si>
  <si>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</si>
  <si>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</si>
  <si>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</si>
  <si>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</si>
  <si>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</si>
  <si>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</si>
  <si>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</si>
  <si>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</si>
  <si>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</si>
  <si>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</si>
  <si>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</si>
  <si>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</si>
  <si>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</si>
  <si>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</si>
  <si>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</si>
  <si>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</si>
  <si>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</si>
  <si>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</si>
  <si>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</si>
  <si>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</si>
  <si>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</si>
  <si>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</si>
  <si>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</si>
  <si>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</si>
  <si>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</si>
  <si>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</si>
  <si>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</si>
  <si>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</si>
  <si>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</si>
  <si>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</si>
  <si>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</si>
  <si>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</si>
  <si>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</si>
  <si>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</si>
  <si>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</si>
  <si>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</si>
  <si>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</si>
  <si>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</si>
  <si>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</si>
  <si>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</si>
  <si>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</si>
  <si>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</si>
  <si>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</si>
  <si>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</si>
  <si>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</si>
  <si>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</si>
  <si>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</si>
  <si>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</si>
  <si>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</si>
  <si>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</si>
  <si>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</si>
  <si>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</si>
  <si>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</si>
  <si>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</si>
  <si>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</si>
  <si>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</si>
  <si>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</si>
  <si>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</si>
  <si>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</si>
  <si>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</si>
  <si>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</si>
  <si>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</si>
  <si>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</si>
  <si>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</si>
  <si>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</si>
  <si>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</si>
  <si>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</si>
  <si>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</si>
  <si>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</si>
  <si>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</si>
  <si>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</si>
  <si>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</si>
  <si>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</si>
  <si>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</si>
  <si>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</si>
  <si>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</si>
  <si>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</si>
  <si>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</si>
  <si>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</si>
  <si>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</si>
  <si>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</si>
  <si>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</si>
  <si>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</si>
  <si>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</si>
  <si>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</si>
  <si>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</si>
  <si>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</si>
  <si>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</si>
  <si>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</si>
  <si>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</si>
  <si>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</si>
  <si>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</si>
  <si>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</si>
  <si>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</si>
  <si>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</si>
  <si>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</si>
  <si>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</si>
  <si>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</si>
  <si>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</si>
  <si>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</si>
  <si>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</si>
  <si>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</si>
  <si>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</si>
  <si>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</si>
  <si>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</si>
  <si>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</si>
  <si>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</si>
  <si>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</si>
  <si>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</si>
  <si>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</si>
  <si>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</si>
  <si>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</si>
  <si>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</si>
  <si>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</si>
  <si>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</si>
  <si>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</si>
  <si>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</si>
  <si>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</si>
  <si>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</si>
  <si>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</si>
  <si>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</si>
  <si>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</si>
  <si>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</si>
  <si>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</si>
  <si>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</si>
  <si>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</si>
  <si>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</si>
  <si>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</si>
  <si>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</si>
  <si>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</si>
  <si>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</si>
  <si>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</si>
  <si>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</si>
  <si>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</si>
  <si>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</si>
  <si>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</si>
  <si>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</si>
  <si>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</si>
  <si>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</si>
  <si>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</si>
  <si>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</si>
  <si>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</si>
  <si>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</si>
  <si>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</si>
  <si>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</si>
  <si>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</si>
  <si>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</si>
  <si>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</si>
  <si>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</si>
  <si>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</si>
  <si>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</si>
  <si>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</si>
  <si>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</si>
  <si>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</si>
  <si>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</si>
  <si>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</si>
  <si>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</si>
  <si>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</si>
  <si>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</si>
  <si>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</si>
  <si>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</si>
  <si>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</si>
  <si>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</si>
  <si>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</si>
  <si>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</si>
  <si>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</si>
  <si>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</si>
  <si>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</si>
  <si>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</si>
  <si>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</si>
  <si>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</si>
  <si>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</si>
  <si>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</si>
  <si>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</si>
  <si>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</si>
  <si>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</si>
  <si>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</si>
  <si>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</si>
  <si>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</si>
  <si>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</si>
  <si>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</si>
  <si>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</si>
  <si>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</si>
  <si>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</si>
  <si>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</si>
  <si>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</si>
  <si>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</si>
  <si>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</si>
  <si>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</si>
  <si>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</si>
  <si>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</si>
  <si>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</si>
  <si>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</si>
  <si>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</si>
  <si>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</si>
  <si>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</si>
  <si>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</si>
  <si>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</si>
  <si>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</si>
  <si>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</si>
  <si>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</si>
  <si>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</si>
  <si>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</si>
  <si>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</si>
  <si>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</si>
  <si>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</si>
  <si>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</si>
  <si>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</si>
  <si>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</si>
  <si>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</si>
  <si>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</si>
  <si>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</si>
  <si>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</si>
  <si>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</si>
  <si>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</si>
  <si>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</si>
  <si>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</si>
  <si>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</si>
  <si>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</si>
  <si>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</si>
  <si>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</si>
  <si>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</si>
  <si>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</si>
  <si>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</si>
  <si>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</si>
  <si>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</si>
  <si>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</si>
  <si>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</si>
  <si>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</si>
  <si>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</si>
  <si>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</si>
  <si>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</si>
  <si>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</si>
  <si>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</si>
  <si>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</si>
  <si>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</si>
  <si>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</si>
  <si>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</si>
  <si>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</si>
  <si>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</si>
  <si>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</si>
  <si>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</si>
  <si>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</si>
  <si>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</si>
  <si>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</si>
  <si>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</si>
  <si>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</si>
  <si>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</si>
  <si>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</si>
  <si>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</si>
  <si>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</si>
  <si>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</si>
  <si>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</si>
  <si>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</si>
  <si>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</si>
  <si>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</si>
  <si>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</si>
  <si>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</si>
  <si>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</si>
  <si>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</si>
  <si>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</si>
  <si>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</si>
  <si>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</si>
  <si>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</si>
  <si>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</si>
  <si>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</si>
  <si>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</si>
  <si>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</si>
  <si>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</si>
  <si>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</si>
  <si>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</si>
  <si>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</si>
  <si>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</si>
  <si>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</si>
  <si>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</si>
  <si>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</si>
  <si>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</si>
  <si>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</si>
  <si>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</si>
  <si>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</si>
  <si>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</si>
  <si>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</si>
  <si>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</si>
  <si>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</si>
  <si>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</si>
  <si>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</si>
  <si>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</si>
  <si>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</si>
  <si>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</si>
  <si>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</si>
  <si>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</si>
  <si>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</si>
  <si>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</si>
  <si>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</si>
  <si>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</si>
  <si>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</si>
  <si>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</si>
  <si>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</si>
  <si>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</si>
  <si>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</si>
  <si>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</si>
  <si>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</si>
  <si>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</si>
  <si>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</si>
  <si>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</si>
  <si>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</si>
  <si>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</si>
  <si>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</si>
  <si>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</si>
  <si>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</si>
  <si>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</si>
  <si>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</si>
  <si>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</si>
  <si>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</si>
  <si>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</si>
  <si>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</si>
  <si>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</si>
  <si>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</si>
  <si>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</si>
  <si>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</si>
  <si>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</si>
  <si>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</si>
  <si>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</si>
  <si>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</si>
  <si>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</si>
  <si>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</si>
  <si>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</si>
  <si>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</si>
  <si>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</si>
  <si>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</si>
  <si>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</si>
  <si>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</si>
  <si>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</si>
  <si>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</si>
  <si>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</si>
  <si>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</si>
  <si>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</si>
  <si>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</si>
  <si>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</si>
  <si>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</si>
  <si>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</si>
  <si>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</si>
  <si>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</si>
  <si>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</si>
  <si>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</si>
  <si>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</si>
  <si>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</si>
  <si>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</si>
  <si>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</si>
  <si>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</si>
  <si>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</si>
  <si>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</si>
  <si>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</si>
  <si>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</si>
  <si>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</si>
  <si>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</si>
  <si>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</si>
  <si>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</si>
  <si>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</si>
  <si>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</si>
  <si>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</si>
  <si>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</si>
  <si>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</si>
  <si>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</si>
  <si>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</si>
  <si>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</si>
  <si>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</si>
  <si>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</si>
  <si>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</si>
  <si>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</si>
  <si>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</si>
  <si>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</si>
  <si>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</si>
  <si>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</si>
  <si>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</si>
  <si>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</si>
  <si>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</si>
  <si>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</si>
  <si>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</si>
  <si>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</si>
  <si>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</si>
  <si>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</si>
  <si>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</si>
  <si>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</si>
  <si>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</si>
  <si>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</si>
  <si>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</si>
  <si>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</si>
  <si>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</si>
  <si>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</si>
  <si>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</si>
  <si>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</si>
  <si>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</si>
  <si>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</si>
  <si>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</si>
  <si>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</si>
  <si>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</si>
  <si>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</si>
  <si>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</si>
  <si>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</si>
  <si>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</si>
  <si>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</si>
  <si>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</si>
  <si>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</si>
  <si>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</si>
  <si>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</si>
  <si>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</si>
  <si>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</si>
  <si>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</si>
  <si>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</si>
  <si>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</si>
  <si>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</si>
  <si>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</si>
  <si>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</si>
  <si>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</si>
  <si>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</si>
  <si>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</si>
  <si>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</si>
  <si>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</si>
  <si>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</si>
  <si>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</si>
  <si>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</si>
  <si>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</si>
  <si>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</si>
  <si>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</si>
  <si>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</si>
  <si>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</si>
  <si>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</si>
  <si>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</si>
  <si>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</si>
  <si>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</si>
  <si>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</si>
  <si>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</si>
  <si>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</si>
  <si>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</si>
  <si>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</si>
  <si>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</si>
  <si>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</si>
  <si>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</si>
  <si>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</si>
  <si>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</si>
  <si>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</si>
  <si>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</si>
  <si>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</si>
  <si>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</si>
  <si>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</si>
  <si>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</si>
  <si>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</si>
  <si>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</si>
  <si>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</si>
  <si>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</si>
  <si>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</si>
  <si>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</si>
  <si>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</si>
  <si>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</si>
  <si>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</si>
  <si>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</si>
  <si>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</si>
  <si>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</si>
  <si>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</si>
  <si>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</si>
  <si>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</si>
  <si>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</si>
  <si>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</si>
  <si>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</si>
  <si>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</si>
  <si>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</si>
  <si>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</si>
  <si>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</si>
  <si>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</si>
  <si>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</si>
  <si>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</si>
  <si>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</si>
  <si>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</si>
  <si>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</si>
  <si>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</si>
  <si>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</si>
  <si>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</si>
  <si>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</si>
  <si>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</si>
  <si>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</si>
  <si>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</si>
  <si>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</si>
  <si>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</si>
  <si>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</si>
  <si>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</si>
  <si>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</si>
  <si>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</si>
  <si>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</si>
  <si>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</si>
  <si>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</si>
  <si>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</si>
  <si>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</si>
  <si>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</si>
  <si>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</si>
  <si>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</si>
  <si>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</si>
  <si>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</si>
  <si>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</si>
  <si>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</si>
  <si>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</si>
  <si>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</si>
  <si>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</si>
  <si>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</si>
  <si>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</si>
  <si>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</si>
  <si>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</si>
  <si>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</si>
  <si>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</si>
  <si>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</si>
  <si>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</si>
  <si>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</si>
  <si>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</si>
  <si>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</si>
  <si>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</si>
  <si>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</si>
  <si>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</si>
  <si>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</si>
  <si>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</si>
  <si>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</si>
  <si>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</si>
  <si>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</si>
  <si>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</si>
  <si>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</si>
  <si>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</si>
  <si>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</si>
  <si>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</si>
  <si>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</si>
  <si>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</si>
  <si>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</si>
  <si>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</si>
  <si>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</si>
  <si>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</si>
  <si>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</si>
  <si>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</si>
  <si>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</si>
  <si>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</si>
  <si>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</si>
  <si>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</si>
  <si>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</si>
  <si>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</si>
  <si>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</si>
  <si>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</si>
  <si>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</si>
  <si>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</si>
  <si>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</si>
  <si>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</si>
  <si>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</si>
  <si>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</si>
  <si>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</si>
  <si>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</si>
  <si>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</si>
  <si>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</si>
  <si>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</si>
  <si>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</si>
  <si>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</si>
  <si>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</si>
  <si>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</si>
  <si>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</si>
  <si>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</si>
  <si>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</si>
  <si>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</si>
  <si>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</si>
  <si>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</si>
  <si>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</si>
  <si>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</si>
  <si>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</si>
  <si>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</si>
  <si>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</si>
  <si>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</si>
  <si>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</si>
  <si>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</si>
  <si>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</si>
  <si>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</si>
  <si>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</si>
  <si>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</si>
  <si>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</si>
  <si>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</si>
  <si>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</si>
  <si>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</si>
  <si>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</si>
  <si>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</si>
  <si>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</si>
  <si>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</si>
  <si>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</si>
  <si>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</si>
  <si>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</si>
  <si>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</si>
  <si>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</si>
  <si>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</si>
  <si>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</si>
  <si>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</si>
  <si>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</si>
  <si>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</si>
  <si>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</si>
  <si>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</si>
  <si>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</si>
  <si>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</si>
  <si>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</si>
  <si>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</si>
  <si>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</si>
  <si>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</si>
  <si>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</si>
  <si>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</si>
  <si>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</si>
  <si>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</si>
  <si>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</si>
  <si>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</si>
  <si>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</si>
  <si>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</si>
  <si>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</si>
  <si>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</si>
  <si>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</si>
  <si>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</si>
  <si>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</si>
  <si>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</si>
  <si>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</si>
  <si>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</si>
  <si>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</si>
  <si>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</si>
  <si>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</si>
  <si>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</si>
  <si>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</si>
  <si>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</si>
  <si>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</si>
  <si>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</si>
  <si>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</si>
  <si>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</si>
  <si>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</si>
  <si>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</si>
  <si>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</si>
  <si>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</si>
  <si>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</si>
  <si>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</si>
  <si>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</si>
  <si>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</si>
  <si>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</si>
  <si>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</si>
  <si>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</si>
  <si>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</si>
  <si>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</si>
  <si>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</si>
  <si>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</si>
  <si>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</si>
  <si>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</si>
  <si>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</si>
  <si>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</si>
  <si>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</si>
  <si>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</si>
  <si>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</si>
  <si>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</si>
  <si>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</si>
  <si>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</si>
  <si>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</si>
  <si>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</si>
  <si>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</si>
  <si>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</si>
  <si>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</si>
  <si>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</si>
  <si>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</si>
  <si>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</si>
  <si>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</si>
  <si>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</si>
  <si>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</si>
  <si>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</si>
  <si>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</si>
  <si>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</si>
  <si>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</si>
  <si>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</si>
  <si>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</si>
  <si>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</si>
  <si>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</si>
  <si>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</si>
  <si>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</si>
  <si>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</si>
  <si>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</si>
  <si>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</si>
  <si>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</si>
  <si>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</si>
  <si>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</si>
  <si>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</si>
  <si>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</si>
  <si>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</si>
  <si>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</si>
  <si>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</si>
  <si>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</si>
  <si>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</si>
  <si>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</si>
  <si>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</si>
  <si>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</si>
  <si>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</si>
  <si>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</si>
  <si>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</si>
  <si>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</si>
  <si>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</si>
  <si>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</si>
  <si>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</si>
  <si>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</si>
  <si>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</si>
  <si>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</si>
  <si>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</si>
  <si>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</si>
  <si>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</si>
  <si>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</si>
  <si>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</si>
  <si>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</si>
  <si>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</si>
  <si>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</si>
  <si>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</si>
  <si>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</si>
  <si>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</si>
  <si>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</si>
  <si>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</si>
  <si>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</si>
  <si>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</si>
  <si>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</si>
  <si>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</si>
  <si>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</si>
  <si>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</si>
  <si>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</si>
  <si>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</si>
  <si>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</si>
  <si>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</si>
  <si>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</si>
  <si>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</si>
  <si>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</si>
  <si>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</si>
  <si>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</si>
  <si>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</si>
  <si>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</si>
  <si>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</si>
  <si>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</si>
  <si>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</si>
  <si>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</si>
  <si>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</si>
  <si>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</si>
  <si>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</si>
  <si>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</si>
  <si>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</si>
  <si>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</si>
  <si>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</si>
  <si>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</si>
  <si>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</si>
  <si>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</si>
  <si>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</si>
  <si>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</si>
  <si>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</si>
  <si>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</si>
  <si>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</si>
  <si>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</si>
  <si>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</si>
  <si>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</si>
  <si>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</si>
  <si>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</si>
  <si>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</si>
  <si>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</si>
  <si>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</si>
  <si>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</si>
  <si>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</si>
  <si>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</si>
  <si>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</si>
  <si>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</si>
  <si>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</si>
  <si>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</si>
  <si>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</si>
  <si>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</si>
  <si>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</si>
  <si>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</si>
  <si>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</si>
  <si>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</si>
  <si>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</si>
  <si>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</si>
  <si>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</si>
  <si>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</si>
  <si>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</si>
  <si>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</si>
  <si>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</si>
  <si>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</si>
  <si>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</si>
  <si>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</si>
  <si>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</si>
  <si>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</si>
  <si>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</si>
  <si>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</si>
  <si>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</si>
  <si>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</si>
  <si>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</si>
  <si>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</si>
  <si>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</si>
  <si>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</si>
  <si>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</si>
  <si>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</si>
  <si>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</si>
  <si>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</si>
  <si>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</si>
  <si>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</si>
  <si>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</si>
  <si>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</si>
  <si>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</si>
  <si>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</si>
  <si>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</si>
  <si>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</si>
  <si>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</si>
  <si>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</si>
  <si>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</si>
  <si>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</si>
  <si>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</si>
  <si>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</si>
  <si>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</si>
  <si>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</si>
  <si>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</si>
  <si>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</si>
  <si>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</si>
  <si>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</si>
  <si>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</si>
  <si>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</si>
  <si>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</si>
  <si>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</si>
  <si>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</si>
  <si>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</si>
  <si>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</si>
  <si>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</si>
  <si>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</si>
  <si>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</si>
  <si>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</si>
  <si>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</si>
  <si>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</si>
  <si>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</si>
  <si>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</si>
  <si>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</si>
  <si>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</si>
  <si>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</si>
  <si>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</si>
  <si>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</si>
  <si>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</si>
  <si>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</si>
  <si>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</si>
  <si>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</si>
  <si>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</si>
  <si>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</si>
  <si>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</si>
  <si>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</si>
  <si>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</si>
  <si>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</si>
  <si>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</si>
  <si>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</si>
  <si>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</si>
  <si>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</si>
  <si>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</si>
  <si>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</si>
  <si>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</si>
  <si>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</si>
  <si>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</si>
  <si>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</si>
  <si>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</si>
  <si>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</si>
  <si>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</si>
  <si>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</si>
  <si>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</si>
  <si>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</si>
  <si>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</si>
  <si>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</si>
  <si>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</si>
  <si>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</si>
  <si>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</si>
  <si>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</si>
  <si>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</si>
  <si>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</si>
  <si>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</si>
  <si>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</si>
  <si>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</si>
  <si>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</si>
  <si>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</si>
  <si>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</si>
  <si>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</si>
  <si>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</si>
  <si>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</si>
  <si>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</si>
  <si>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</si>
  <si>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</si>
  <si>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</si>
  <si>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</si>
  <si>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</si>
  <si>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</si>
  <si>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</si>
  <si>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</si>
  <si>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</si>
  <si>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</si>
  <si>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</si>
  <si>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</si>
  <si>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</si>
  <si>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</si>
  <si>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</si>
  <si>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</si>
  <si>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</si>
  <si>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</si>
  <si>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</si>
  <si>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</si>
  <si>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</si>
  <si>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</si>
  <si>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</si>
  <si>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</si>
  <si>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</si>
  <si>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</si>
  <si>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</si>
  <si>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</si>
  <si>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</si>
  <si>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</si>
  <si>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</si>
  <si>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</si>
  <si>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</si>
  <si>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</si>
  <si>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</si>
  <si>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</si>
  <si>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</si>
  <si>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</si>
  <si>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</si>
  <si>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</si>
  <si>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</si>
  <si>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</si>
  <si>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</si>
  <si>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</si>
  <si>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</si>
  <si>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</si>
  <si>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</si>
  <si>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</si>
  <si>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</si>
  <si>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</si>
  <si>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</si>
  <si>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</si>
  <si>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</si>
  <si>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</si>
  <si>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</si>
  <si>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</si>
  <si>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</si>
  <si>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</si>
  <si>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</si>
  <si>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</si>
  <si>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</si>
  <si>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</si>
  <si>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</si>
  <si>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</si>
  <si>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</si>
  <si>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</si>
  <si>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</si>
  <si>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</si>
  <si>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</si>
  <si>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</si>
  <si>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</si>
  <si>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</si>
  <si>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</si>
  <si>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</si>
  <si>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</si>
  <si>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</si>
  <si>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</si>
  <si>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</si>
  <si>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</si>
  <si>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</si>
  <si>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</si>
  <si>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</si>
  <si>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</si>
  <si>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</si>
  <si>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</si>
  <si>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</si>
  <si>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</si>
  <si>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</si>
  <si>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</si>
  <si>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</si>
  <si>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</si>
  <si>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</si>
  <si>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</si>
  <si>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</si>
  <si>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</si>
  <si>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</si>
  <si>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</si>
  <si>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</si>
  <si>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</si>
  <si>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</si>
  <si>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</si>
  <si>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</si>
  <si>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</si>
  <si>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</si>
  <si>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</si>
  <si>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</si>
  <si>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</si>
  <si>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</si>
  <si>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</si>
  <si>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</si>
  <si>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</si>
  <si>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</si>
  <si>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</si>
  <si>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</si>
  <si>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</si>
  <si>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</si>
  <si>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</si>
  <si>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</si>
  <si>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</si>
  <si>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</si>
  <si>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</si>
  <si>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</si>
  <si>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</si>
  <si>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</si>
  <si>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</si>
  <si>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</si>
  <si>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</si>
  <si>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</si>
  <si>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</si>
  <si>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</si>
  <si>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</si>
  <si>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</si>
  <si>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</si>
  <si>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</si>
  <si>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</si>
  <si>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</si>
  <si>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</si>
  <si>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</si>
  <si>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</si>
  <si>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</si>
  <si>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</si>
  <si>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</si>
  <si>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</si>
  <si>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</si>
  <si>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</si>
  <si>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</si>
  <si>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</si>
  <si>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</si>
  <si>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</si>
  <si>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</si>
  <si>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</si>
  <si>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</si>
  <si>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</si>
  <si>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</si>
  <si>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</si>
  <si>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</si>
  <si>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</si>
  <si>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</si>
  <si>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</si>
  <si>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</si>
  <si>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</si>
  <si>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</si>
  <si>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</si>
  <si>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</si>
  <si>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</si>
  <si>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</si>
  <si>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</si>
  <si>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</si>
  <si>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</si>
  <si>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</si>
  <si>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</si>
  <si>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</si>
  <si>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</si>
  <si>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</si>
  <si>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</si>
  <si>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</si>
  <si>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</si>
  <si>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</si>
  <si>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</si>
  <si>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</si>
  <si>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</si>
  <si>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</si>
  <si>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</si>
  <si>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</si>
  <si>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</si>
  <si>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</si>
  <si>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</si>
  <si>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</si>
  <si>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</si>
  <si>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</si>
  <si>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</si>
  <si>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</si>
  <si>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</si>
  <si>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</si>
  <si>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</si>
  <si>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</si>
  <si>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</si>
  <si>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</si>
  <si>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</si>
  <si>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</si>
  <si>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</si>
  <si>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</si>
  <si>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</si>
  <si>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</si>
  <si>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</si>
  <si>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</si>
  <si>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</si>
  <si>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</si>
  <si>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</si>
  <si>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</si>
  <si>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</si>
  <si>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</si>
  <si>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</si>
  <si>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</si>
  <si>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</si>
  <si>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</si>
  <si>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</si>
  <si>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</si>
  <si>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</si>
  <si>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</si>
  <si>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</si>
  <si>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</si>
  <si>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</si>
  <si>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</si>
  <si>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</si>
  <si>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</si>
  <si>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</si>
  <si>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</si>
  <si>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</si>
  <si>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</si>
  <si>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</si>
  <si>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</si>
  <si>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</si>
  <si>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</si>
  <si>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</si>
  <si>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</si>
  <si>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</si>
  <si>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</si>
  <si>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</si>
  <si>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</si>
  <si>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</si>
  <si>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</si>
  <si>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</si>
  <si>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</si>
  <si>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</si>
  <si>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</si>
  <si>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</si>
  <si>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</si>
  <si>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</si>
  <si>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</si>
  <si>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</si>
  <si>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</si>
  <si>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</si>
  <si>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</si>
  <si>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</si>
  <si>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</si>
  <si>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</si>
  <si>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</si>
  <si>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</si>
  <si>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</si>
  <si>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</si>
  <si>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</si>
  <si>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</si>
  <si>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</si>
  <si>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</si>
  <si>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</si>
  <si>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</si>
  <si>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</si>
  <si>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</si>
  <si>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</si>
  <si>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</si>
  <si>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</si>
  <si>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</si>
  <si>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</si>
  <si>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</si>
  <si>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</si>
  <si>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</si>
  <si>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</si>
  <si>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</si>
  <si>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</si>
  <si>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</si>
  <si>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</si>
  <si>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</si>
  <si>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</si>
  <si>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</si>
  <si>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</si>
  <si>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</si>
  <si>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</si>
  <si>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</si>
  <si>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</si>
  <si>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</si>
  <si>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</si>
  <si>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</si>
  <si>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</si>
  <si>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</si>
  <si>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</si>
  <si>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</si>
  <si>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</si>
  <si>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</si>
  <si>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</si>
  <si>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</si>
  <si>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</si>
  <si>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</si>
  <si>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</si>
  <si>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</si>
  <si>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</si>
  <si>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</si>
  <si>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</si>
  <si>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</si>
  <si>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</si>
  <si>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</si>
  <si>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</si>
  <si>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</si>
  <si>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</si>
  <si>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</si>
  <si>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</si>
  <si>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</si>
  <si>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</si>
  <si>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</si>
  <si>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</si>
  <si>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</si>
  <si>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</si>
  <si>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</si>
  <si>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</si>
  <si>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</si>
  <si>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</si>
  <si>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</si>
  <si>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</si>
  <si>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</si>
  <si>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</si>
  <si>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</si>
  <si>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</si>
  <si>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</si>
  <si>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</si>
  <si>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</si>
  <si>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</si>
  <si>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</si>
  <si>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</si>
  <si>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</si>
  <si>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</si>
  <si>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</si>
  <si>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</si>
  <si>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</si>
  <si>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</si>
  <si>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</si>
  <si>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</si>
  <si>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</si>
  <si>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</si>
  <si>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</si>
  <si>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</si>
  <si>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</si>
  <si>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</si>
  <si>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</si>
  <si>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</si>
  <si>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</si>
  <si>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</si>
  <si>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</si>
  <si>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</si>
  <si>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</si>
  <si>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</si>
  <si>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</si>
  <si>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</si>
  <si>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</si>
  <si>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</si>
  <si>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</si>
  <si>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</si>
  <si>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</si>
  <si>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</si>
  <si>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</si>
  <si>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</si>
  <si>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</si>
  <si>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</si>
  <si>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</si>
  <si>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</si>
  <si>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</si>
  <si>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</si>
  <si>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</si>
  <si>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</si>
  <si>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</si>
  <si>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</si>
  <si>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</si>
  <si>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</si>
  <si>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</si>
  <si>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</si>
  <si>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</si>
  <si>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</si>
  <si>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</si>
  <si>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</si>
  <si>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</si>
  <si>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</si>
  <si>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</si>
  <si>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</si>
  <si>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</si>
  <si>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</si>
  <si>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</si>
  <si>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</si>
  <si>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</si>
  <si>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</si>
  <si>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</si>
  <si>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</si>
  <si>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</si>
  <si>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</si>
  <si>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</si>
  <si>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</si>
  <si>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</si>
  <si>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</si>
  <si>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</si>
  <si>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</si>
  <si>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</si>
  <si>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</si>
  <si>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</si>
  <si>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</si>
  <si>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</si>
  <si>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</si>
  <si>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</si>
  <si>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</si>
  <si>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</si>
  <si>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</si>
  <si>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</si>
  <si>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</si>
  <si>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</si>
  <si>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</si>
  <si>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</si>
  <si>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</si>
  <si>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</si>
  <si>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</si>
  <si>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</si>
  <si>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</si>
  <si>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</si>
  <si>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</si>
  <si>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</si>
  <si>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</si>
  <si>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</si>
  <si>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</si>
  <si>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</si>
  <si>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</si>
  <si>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</si>
  <si>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</si>
  <si>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</si>
  <si>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</si>
  <si>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</si>
  <si>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</si>
  <si>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</si>
  <si>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</si>
  <si>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</si>
  <si>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</si>
  <si>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</si>
  <si>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</si>
  <si>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</si>
  <si>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</si>
  <si>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</si>
  <si>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</si>
  <si>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</si>
  <si>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</si>
  <si>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</si>
  <si>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</si>
  <si>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</si>
  <si>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</si>
  <si>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</si>
  <si>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</si>
  <si>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</si>
  <si>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</si>
  <si>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</si>
  <si>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</si>
  <si>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</si>
  <si>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</si>
  <si>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</si>
  <si>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</si>
  <si>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</si>
  <si>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</si>
  <si>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</si>
  <si>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</si>
  <si>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</si>
  <si>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</si>
  <si>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</si>
  <si>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</si>
  <si>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</si>
  <si>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</si>
  <si>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</si>
  <si>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</si>
  <si>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</si>
  <si>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</si>
  <si>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</si>
  <si>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</si>
  <si>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</si>
  <si>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</si>
  <si>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</si>
  <si>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</si>
  <si>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</si>
  <si>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</si>
  <si>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</si>
  <si>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</si>
  <si>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</si>
  <si>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</si>
  <si>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</si>
  <si>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</si>
  <si>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</si>
  <si>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</si>
  <si>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</si>
  <si>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</si>
  <si>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</si>
  <si>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</si>
  <si>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</si>
  <si>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</si>
  <si>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</si>
  <si>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</si>
  <si>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</si>
  <si>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</si>
  <si>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</si>
  <si>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</si>
  <si>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</si>
  <si>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</si>
  <si>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</si>
  <si>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</si>
  <si>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</si>
  <si>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</si>
  <si>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</si>
  <si>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</si>
  <si>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</si>
  <si>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</si>
  <si>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</si>
  <si>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</si>
  <si>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</si>
  <si>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</si>
  <si>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</si>
  <si>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</si>
  <si>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</si>
  <si>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</si>
  <si>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</si>
  <si>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</si>
  <si>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</si>
  <si>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</si>
  <si>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</si>
  <si>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</si>
  <si>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</si>
  <si>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</si>
  <si>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</si>
  <si>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</si>
  <si>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</si>
  <si>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</si>
  <si>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</si>
  <si>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</si>
  <si>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</si>
  <si>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</si>
  <si>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</si>
  <si>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</si>
  <si>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</si>
  <si>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</si>
  <si>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</si>
  <si>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</si>
  <si>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</si>
  <si>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</si>
  <si>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</si>
  <si>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</si>
  <si>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</si>
  <si>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</si>
  <si>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</si>
  <si>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</si>
  <si>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</si>
  <si>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</si>
  <si>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</si>
  <si>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</si>
  <si>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</si>
  <si>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</si>
  <si>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</si>
  <si>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</si>
  <si>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</si>
  <si>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</si>
  <si>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</si>
  <si>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</si>
  <si>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</si>
  <si>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</si>
  <si>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</si>
  <si>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</si>
  <si>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</si>
  <si>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</si>
  <si>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</si>
  <si>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</si>
  <si>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</si>
  <si>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</si>
  <si>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</si>
  <si>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</si>
  <si>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</si>
  <si>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</si>
  <si>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</si>
  <si>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</si>
  <si>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</si>
  <si>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</si>
  <si>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</si>
  <si>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</si>
  <si>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</si>
  <si>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</si>
  <si>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</si>
  <si>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</si>
  <si>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</si>
  <si>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</si>
  <si>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</si>
  <si>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</si>
  <si>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</si>
  <si>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</si>
  <si>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</si>
  <si>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</si>
  <si>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</si>
  <si>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</si>
  <si>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</si>
  <si>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</si>
  <si>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</si>
  <si>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</si>
  <si>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</si>
  <si>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</si>
  <si>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</si>
  <si>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</si>
  <si>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</si>
  <si>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</si>
  <si>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</si>
  <si>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</si>
  <si>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</si>
  <si>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</si>
  <si>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</si>
  <si>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</si>
  <si>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</si>
  <si>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</si>
  <si>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</si>
  <si>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</si>
  <si>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</si>
  <si>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</si>
  <si>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</si>
  <si>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</si>
  <si>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</si>
  <si>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</si>
  <si>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</si>
  <si>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</si>
  <si>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</si>
  <si>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</si>
  <si>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</si>
  <si>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</si>
  <si>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</si>
  <si>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</si>
  <si>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</si>
  <si>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</si>
  <si>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</si>
  <si>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</si>
  <si>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</si>
  <si>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</si>
  <si>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</si>
  <si>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</si>
  <si>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</si>
  <si>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</si>
  <si>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</si>
  <si>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</si>
  <si>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</si>
  <si>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</si>
  <si>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</si>
  <si>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</si>
  <si>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</si>
  <si>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</si>
  <si>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</si>
  <si>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</si>
  <si>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</si>
  <si>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</si>
  <si>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</si>
  <si>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</si>
  <si>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</si>
  <si>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</si>
  <si>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</si>
  <si>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</si>
  <si>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</si>
  <si>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</si>
  <si>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</si>
  <si>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</si>
  <si>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</si>
  <si>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</si>
  <si>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</si>
  <si>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</si>
  <si>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</si>
  <si>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</si>
  <si>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</si>
  <si>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</si>
  <si>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</si>
  <si>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</si>
  <si>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</si>
  <si>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</si>
  <si>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</si>
  <si>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</si>
  <si>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</si>
  <si>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</si>
  <si>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</si>
  <si>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</si>
  <si>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</si>
  <si>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</si>
  <si>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</si>
  <si>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</si>
  <si>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</si>
  <si>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</si>
  <si>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</si>
  <si>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</si>
  <si>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</si>
  <si>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</si>
  <si>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</si>
  <si>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</si>
  <si>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</si>
  <si>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</si>
  <si>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</si>
  <si>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</si>
  <si>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</si>
  <si>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</si>
  <si>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</si>
  <si>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</si>
  <si>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</si>
  <si>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</si>
  <si>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</si>
  <si>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</si>
  <si>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</si>
  <si>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</si>
  <si>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</si>
  <si>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</si>
  <si>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</si>
  <si>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</si>
  <si>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</si>
  <si>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</si>
  <si>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</si>
  <si>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</si>
  <si>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</si>
  <si>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</si>
  <si>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</si>
  <si>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</si>
  <si>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</si>
  <si>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</si>
  <si>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</si>
  <si>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</si>
  <si>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</si>
  <si>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</si>
  <si>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</si>
  <si>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</si>
  <si>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</si>
  <si>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</si>
  <si>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</si>
  <si>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</si>
  <si>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</si>
  <si>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</si>
  <si>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</si>
  <si>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</si>
  <si>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</si>
  <si>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</si>
  <si>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</si>
  <si>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</si>
  <si>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</si>
  <si>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</si>
  <si>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</si>
  <si>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</si>
  <si>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</si>
  <si>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</si>
  <si>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</si>
  <si>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</si>
  <si>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</si>
  <si>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</si>
  <si>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</si>
  <si>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</si>
  <si>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</si>
  <si>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</si>
  <si>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</si>
  <si>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</si>
  <si>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</si>
  <si>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</si>
  <si>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</si>
  <si>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</si>
  <si>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</si>
  <si>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</si>
  <si>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</si>
  <si>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</si>
  <si>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</si>
  <si>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</si>
  <si>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</si>
  <si>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</si>
  <si>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</si>
  <si>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</si>
  <si>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</si>
  <si>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</si>
  <si>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</si>
  <si>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</si>
  <si>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</si>
  <si>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</si>
  <si>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</si>
  <si>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</si>
  <si>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</si>
  <si>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</si>
  <si>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</si>
  <si>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</si>
  <si>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</si>
  <si>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</si>
  <si>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</si>
  <si>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</si>
  <si>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</si>
  <si>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</si>
  <si>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</si>
  <si>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</si>
  <si>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</si>
  <si>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</si>
  <si>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</si>
  <si>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</si>
  <si>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</si>
  <si>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</si>
  <si>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</si>
  <si>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</si>
  <si>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</si>
  <si>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</si>
  <si>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</si>
  <si>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</si>
  <si>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</si>
  <si>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</si>
  <si>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</si>
  <si>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</si>
  <si>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</si>
  <si>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</si>
  <si>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</si>
  <si>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</si>
  <si>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</si>
  <si>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</si>
  <si>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</si>
  <si>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</si>
  <si>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</si>
  <si>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</si>
  <si>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</si>
  <si>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</si>
  <si>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</si>
  <si>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</si>
  <si>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</si>
  <si>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</si>
  <si>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</si>
  <si>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</si>
  <si>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</si>
  <si>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</si>
  <si>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</si>
  <si>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</si>
  <si>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</si>
  <si>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</si>
  <si>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</si>
  <si>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</si>
  <si>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</si>
  <si>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</si>
  <si>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</si>
  <si>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</si>
  <si>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</si>
  <si>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</si>
  <si>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</si>
  <si>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</si>
  <si>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</si>
  <si>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</si>
  <si>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</si>
  <si>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</si>
  <si>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</si>
  <si>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</si>
  <si>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</si>
  <si>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</si>
  <si>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</si>
  <si>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</si>
  <si>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</si>
  <si>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</si>
  <si>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</si>
  <si>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</si>
  <si>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</si>
  <si>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</si>
  <si>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</si>
  <si>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</si>
  <si>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</si>
  <si>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</si>
  <si>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</si>
  <si>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</si>
  <si>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</si>
  <si>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</si>
  <si>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</si>
  <si>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</si>
  <si>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</si>
  <si>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</si>
  <si>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</si>
  <si>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</si>
  <si>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</si>
  <si>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</si>
  <si>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</si>
  <si>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</si>
  <si>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</si>
  <si>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</si>
  <si>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</si>
  <si>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</si>
  <si>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</si>
  <si>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</si>
  <si>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</si>
  <si>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</si>
  <si>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</si>
  <si>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</si>
  <si>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</si>
  <si>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</si>
  <si>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</si>
  <si>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</si>
  <si>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</si>
  <si>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</si>
  <si>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</si>
  <si>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</si>
  <si>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</si>
  <si>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</si>
  <si>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</si>
  <si>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</si>
  <si>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</si>
  <si>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</si>
  <si>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</si>
  <si>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</si>
  <si>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</si>
  <si>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</si>
  <si>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</si>
  <si>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</si>
  <si>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</si>
  <si>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</si>
  <si>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</si>
  <si>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</si>
  <si>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</si>
  <si>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</si>
  <si>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</si>
  <si>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</si>
  <si>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</si>
  <si>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</si>
  <si>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</si>
  <si>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</si>
  <si>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</si>
  <si>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</si>
  <si>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</si>
  <si>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</si>
  <si>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</si>
  <si>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</si>
  <si>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</si>
  <si>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</si>
  <si>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</si>
  <si>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</si>
  <si>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</si>
  <si>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</si>
  <si>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</si>
  <si>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</si>
  <si>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</si>
  <si>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</si>
  <si>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</si>
  <si>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</si>
  <si>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</si>
  <si>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</si>
  <si>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</si>
  <si>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</si>
  <si>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</si>
  <si>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</si>
  <si>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</si>
  <si>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</si>
  <si>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</si>
  <si>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</si>
  <si>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</si>
  <si>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</si>
  <si>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</si>
  <si>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</si>
  <si>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</si>
  <si>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</si>
  <si>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</si>
  <si>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</si>
  <si>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</si>
  <si>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</si>
  <si>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</si>
  <si>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</si>
  <si>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</si>
  <si>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</si>
  <si>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</si>
  <si>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</si>
  <si>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</si>
  <si>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</si>
  <si>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</si>
  <si>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</si>
  <si>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</si>
  <si>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</si>
  <si>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</si>
  <si>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</si>
  <si>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</si>
  <si>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</si>
  <si>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</si>
  <si>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</si>
  <si>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</si>
  <si>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</si>
  <si>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</si>
  <si>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</si>
  <si>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</si>
  <si>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</si>
  <si>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</si>
  <si>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</si>
  <si>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</si>
  <si>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</si>
  <si>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</si>
  <si>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</si>
  <si>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</si>
  <si>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</si>
  <si>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</si>
  <si>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</si>
  <si>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</si>
  <si>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</si>
  <si>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</si>
  <si>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</si>
  <si>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</si>
  <si>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</si>
  <si>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</si>
  <si>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</si>
  <si>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</si>
  <si>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</si>
  <si>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</si>
  <si>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</si>
  <si>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</si>
  <si>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</si>
  <si>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</si>
  <si>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</si>
  <si>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</si>
  <si>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</si>
  <si>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</si>
  <si>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</si>
  <si>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</si>
  <si>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</si>
  <si>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</si>
  <si>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</si>
  <si>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</si>
  <si>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</si>
  <si>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</si>
  <si>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</si>
  <si>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</si>
  <si>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</si>
  <si>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</si>
  <si>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</si>
  <si>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</si>
  <si>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</si>
  <si>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</si>
  <si>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</si>
  <si>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</si>
  <si>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</si>
  <si>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</si>
  <si>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</si>
  <si>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</si>
  <si>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</si>
  <si>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</si>
  <si>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</si>
  <si>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</si>
  <si>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</si>
  <si>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</si>
  <si>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</si>
  <si>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</si>
  <si>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</si>
  <si>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</si>
  <si>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</si>
  <si>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</si>
  <si>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</si>
  <si>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</si>
  <si>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</si>
  <si>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</si>
  <si>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</si>
  <si>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</si>
  <si>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</si>
  <si>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</si>
  <si>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</si>
  <si>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</si>
  <si>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</si>
  <si>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</si>
  <si>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</si>
  <si>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</si>
  <si>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</si>
  <si>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</si>
  <si>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</si>
  <si>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</si>
  <si>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</si>
  <si>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</si>
  <si>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</si>
  <si>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</si>
  <si>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</si>
  <si>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</si>
  <si>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</si>
  <si>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</si>
  <si>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</si>
  <si>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</si>
  <si>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</si>
  <si>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</si>
  <si>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</si>
  <si>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</si>
  <si>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</si>
  <si>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</si>
  <si>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</si>
  <si>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</si>
  <si>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</si>
  <si>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</si>
  <si>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</si>
  <si>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</si>
  <si>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</si>
  <si>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</si>
  <si>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</si>
  <si>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</si>
  <si>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</si>
  <si>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</si>
  <si>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</si>
  <si>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</si>
  <si>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</si>
  <si>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</si>
  <si>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</si>
  <si>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</si>
  <si>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</si>
  <si>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</si>
  <si>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</si>
  <si>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</si>
  <si>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</si>
  <si>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</si>
  <si>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</si>
  <si>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</si>
  <si>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</si>
  <si>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</si>
  <si>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</si>
  <si>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</si>
  <si>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</si>
  <si>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</si>
  <si>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</si>
  <si>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</si>
  <si>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</si>
  <si>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</si>
  <si>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</si>
  <si>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</si>
  <si>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</si>
  <si>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</si>
  <si>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</si>
  <si>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</si>
  <si>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</si>
  <si>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</si>
  <si>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</si>
  <si>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</si>
  <si>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</si>
  <si>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</si>
  <si>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</si>
  <si>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</si>
  <si>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</si>
  <si>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</si>
  <si>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</si>
  <si>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</si>
  <si>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</si>
  <si>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</si>
  <si>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</si>
  <si>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</si>
  <si>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</si>
  <si>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</si>
  <si>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</si>
  <si>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</si>
  <si>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</si>
  <si>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</si>
  <si>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</si>
  <si>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</si>
  <si>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</si>
  <si>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</si>
  <si>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</si>
  <si>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</si>
  <si>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</si>
  <si>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</si>
  <si>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</si>
  <si>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</si>
  <si>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</si>
  <si>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</si>
  <si>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</si>
  <si>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</si>
  <si>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</si>
  <si>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</si>
  <si>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</si>
  <si>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</si>
  <si>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</si>
  <si>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</si>
  <si>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</si>
  <si>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</si>
  <si>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</si>
  <si>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</si>
  <si>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</si>
  <si>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</si>
  <si>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</si>
  <si>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</si>
  <si>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</si>
  <si>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</si>
  <si>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</si>
  <si>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</si>
  <si>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</si>
  <si>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</si>
  <si>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</si>
  <si>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</si>
  <si>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</si>
  <si>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</si>
  <si>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</si>
  <si>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</si>
  <si>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</si>
  <si>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</si>
  <si>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</si>
  <si>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</si>
  <si>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</si>
  <si>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</si>
  <si>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</si>
  <si>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</si>
  <si>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</si>
  <si>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</si>
  <si>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</si>
  <si>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</si>
  <si>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</si>
  <si>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</si>
  <si>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</si>
  <si>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</si>
  <si>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</si>
  <si>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</si>
  <si>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</si>
  <si>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</si>
  <si>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</si>
  <si>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</si>
  <si>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</si>
  <si>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</si>
  <si>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</si>
  <si>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</si>
  <si>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</si>
  <si>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</si>
  <si>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</si>
  <si>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</si>
  <si>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</si>
  <si>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</si>
  <si>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</si>
  <si>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</si>
  <si>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</si>
  <si>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</si>
  <si>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</si>
  <si>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</si>
  <si>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</si>
  <si>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</si>
  <si>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</si>
  <si>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</si>
  <si>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</si>
  <si>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</si>
  <si>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</si>
  <si>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</si>
  <si>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</si>
  <si>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</si>
  <si>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</si>
  <si>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</si>
  <si>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</si>
  <si>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</si>
  <si>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</si>
  <si>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</si>
  <si>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</si>
  <si>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</si>
  <si>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</si>
  <si>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</si>
  <si>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</si>
  <si>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</si>
  <si>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</si>
  <si>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</si>
  <si>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</si>
  <si>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</si>
  <si>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</si>
  <si>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</si>
  <si>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</si>
  <si>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</si>
  <si>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</si>
  <si>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</si>
  <si>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</si>
  <si>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</si>
  <si>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</si>
  <si>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</si>
  <si>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</si>
  <si>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</si>
  <si>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</si>
  <si>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</si>
  <si>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</si>
  <si>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</si>
  <si>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</si>
  <si>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</si>
  <si>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</si>
  <si>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</si>
  <si>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</si>
  <si>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</si>
  <si>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</si>
  <si>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</si>
  <si>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</si>
  <si>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</si>
  <si>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</si>
  <si>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</si>
  <si>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</si>
  <si>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</si>
  <si>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</si>
  <si>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</si>
  <si>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</si>
  <si>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</si>
  <si>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</si>
  <si>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</si>
  <si>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</si>
  <si>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</si>
  <si>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</si>
  <si>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</si>
  <si>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</si>
  <si>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</si>
  <si>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</si>
  <si>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</si>
  <si>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</si>
  <si>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</si>
  <si>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</si>
  <si>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</si>
  <si>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</si>
  <si>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</si>
  <si>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</si>
  <si>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</si>
  <si>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</si>
  <si>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</si>
  <si>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</si>
  <si>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</si>
  <si>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</si>
  <si>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</si>
  <si>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</si>
  <si>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</si>
  <si>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</si>
  <si>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</si>
  <si>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</si>
  <si>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</si>
  <si>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</si>
  <si>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</si>
  <si>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</si>
  <si>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</si>
  <si>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</si>
  <si>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</si>
  <si>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</si>
  <si>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</si>
  <si>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</si>
  <si>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</si>
  <si>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</si>
  <si>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</si>
  <si>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</si>
  <si>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</si>
  <si>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</si>
  <si>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</si>
  <si>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</si>
  <si>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</si>
  <si>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</si>
  <si>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</si>
  <si>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</si>
  <si>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</si>
  <si>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</si>
  <si>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</si>
  <si>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</si>
  <si>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</si>
  <si>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</si>
  <si>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</si>
  <si>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</si>
  <si>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</si>
  <si>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</si>
  <si>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</si>
  <si>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</si>
  <si>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</si>
  <si>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</si>
  <si>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</si>
  <si>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</si>
  <si>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</si>
  <si>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</si>
  <si>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</si>
  <si>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</si>
  <si>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</si>
  <si>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</si>
  <si>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</si>
  <si>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</si>
  <si>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</si>
  <si>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</si>
  <si>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</si>
  <si>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</si>
  <si>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</si>
  <si>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</si>
  <si>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</si>
  <si>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</si>
  <si>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</si>
  <si>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</si>
  <si>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</si>
  <si>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</si>
  <si>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</si>
  <si>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</si>
  <si>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</si>
  <si>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</si>
  <si>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</si>
  <si>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</si>
  <si>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</si>
  <si>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</si>
  <si>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</si>
  <si>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</si>
  <si>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</si>
  <si>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</si>
  <si>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</si>
  <si>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</si>
  <si>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</si>
  <si>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</si>
  <si>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</si>
  <si>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</si>
  <si>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</si>
  <si>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</si>
  <si>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</si>
  <si>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</si>
  <si>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</si>
  <si>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</si>
  <si>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</si>
  <si>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</si>
  <si>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</si>
  <si>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</si>
  <si>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</si>
  <si>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</si>
  <si>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</si>
  <si>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</si>
  <si>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</si>
  <si>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</si>
  <si>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</si>
  <si>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</si>
  <si>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</si>
  <si>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</si>
  <si>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</si>
  <si>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</si>
  <si>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</si>
  <si>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</si>
  <si>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</si>
  <si>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</si>
  <si>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</si>
  <si>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</si>
  <si>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</si>
  <si>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</si>
  <si>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</si>
  <si>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</si>
  <si>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</si>
  <si>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</si>
  <si>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</si>
  <si>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</si>
  <si>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</si>
  <si>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</si>
  <si>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</si>
  <si>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</si>
  <si>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</si>
  <si>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</si>
  <si>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</si>
  <si>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</si>
  <si>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</si>
  <si>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</si>
  <si>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</si>
  <si>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</si>
  <si>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</si>
  <si>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</si>
  <si>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</si>
  <si>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</si>
  <si>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</si>
  <si>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</si>
  <si>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</si>
  <si>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</si>
  <si>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</si>
  <si>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</si>
  <si>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</si>
  <si>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</si>
  <si>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</si>
  <si>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</si>
  <si>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</si>
  <si>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</si>
  <si>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</si>
  <si>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</si>
  <si>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</si>
  <si>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</si>
  <si>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</si>
  <si>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</si>
  <si>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</si>
  <si>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</si>
  <si>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</si>
  <si>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</si>
  <si>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</si>
  <si>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</si>
  <si>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</si>
  <si>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</si>
  <si>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</si>
  <si>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</si>
  <si>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</si>
  <si>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</si>
  <si>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</si>
  <si>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</si>
  <si>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</si>
  <si>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</si>
  <si>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</si>
  <si>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</si>
  <si>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</si>
  <si>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</si>
  <si>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</si>
  <si>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</si>
  <si>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</si>
  <si>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</si>
  <si>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</si>
  <si>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</si>
  <si>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</si>
  <si>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</si>
  <si>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</si>
  <si>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</si>
  <si>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</si>
  <si>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</si>
  <si>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</si>
  <si>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</si>
  <si>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</si>
  <si>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</si>
  <si>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</si>
  <si>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</si>
  <si>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</si>
  <si>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</si>
  <si>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</si>
  <si>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</si>
  <si>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</si>
  <si>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</si>
  <si>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</si>
  <si>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</si>
  <si>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</si>
  <si>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</si>
  <si>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</si>
  <si>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</si>
  <si>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</si>
  <si>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</si>
  <si>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</si>
  <si>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</si>
  <si>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</si>
  <si>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</si>
  <si>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</si>
  <si>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</si>
  <si>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</si>
  <si>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</si>
  <si>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</si>
  <si>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</si>
  <si>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</si>
  <si>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</si>
  <si>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</si>
  <si>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</si>
  <si>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</si>
  <si>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</si>
  <si>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</si>
  <si>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</si>
  <si>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</si>
  <si>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</si>
  <si>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</si>
  <si>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</si>
  <si>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</si>
  <si>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</si>
  <si>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</si>
  <si>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</si>
  <si>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</si>
  <si>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</si>
  <si>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</si>
  <si>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</si>
  <si>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</si>
  <si>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</si>
  <si>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</si>
  <si>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</si>
  <si>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</si>
  <si>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</si>
  <si>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</si>
  <si>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</si>
  <si>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</si>
  <si>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</si>
  <si>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</si>
  <si>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</si>
  <si>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</si>
  <si>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</si>
  <si>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</si>
  <si>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</si>
  <si>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</si>
  <si>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</si>
  <si>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</si>
  <si>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</si>
  <si>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</si>
  <si>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</si>
  <si>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</si>
  <si>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</si>
  <si>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</si>
  <si>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</si>
  <si>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</si>
  <si>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</si>
  <si>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</si>
  <si>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</si>
  <si>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</si>
  <si>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</si>
  <si>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</si>
  <si>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</si>
  <si>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</si>
  <si>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</si>
  <si>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</si>
  <si>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</si>
  <si>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</si>
  <si>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</si>
  <si>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</si>
  <si>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</si>
  <si>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</si>
  <si>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</si>
  <si>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</si>
  <si>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</si>
  <si>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</si>
  <si>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</si>
  <si>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</si>
  <si>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</si>
  <si>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</si>
  <si>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</si>
  <si>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</si>
  <si>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</si>
  <si>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</si>
  <si>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</si>
  <si>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</si>
  <si>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</si>
  <si>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</si>
  <si>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</si>
  <si>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</si>
  <si>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</si>
  <si>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</si>
  <si>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</si>
  <si>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</si>
  <si>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</si>
  <si>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</si>
  <si>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</si>
  <si>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</si>
  <si>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</si>
  <si>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</si>
  <si>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</si>
  <si>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</si>
  <si>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</si>
  <si>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</si>
  <si>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</si>
  <si>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</si>
  <si>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</si>
  <si>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</si>
  <si>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</si>
  <si>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</si>
  <si>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</si>
  <si>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</si>
  <si>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</si>
  <si>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</si>
  <si>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</si>
  <si>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</si>
  <si>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</si>
  <si>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</si>
  <si>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</si>
  <si>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</si>
  <si>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</si>
  <si>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</si>
  <si>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</si>
  <si>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</si>
  <si>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</si>
  <si>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</si>
  <si>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</si>
  <si>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</si>
  <si>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</si>
  <si>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</si>
  <si>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</si>
  <si>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</si>
  <si>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</si>
  <si>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</si>
  <si>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</si>
  <si>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</si>
  <si>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</si>
  <si>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</si>
  <si>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</si>
  <si>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</si>
  <si>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</si>
  <si>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</si>
  <si>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</si>
  <si>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</si>
  <si>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</si>
  <si>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</si>
  <si>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</si>
  <si>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</si>
  <si>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</si>
  <si>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</si>
  <si>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</si>
  <si>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</si>
  <si>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</si>
  <si>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</si>
  <si>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</si>
  <si>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</si>
  <si>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</si>
  <si>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</si>
  <si>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</si>
  <si>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</si>
  <si>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</si>
  <si>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</si>
  <si>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</si>
  <si>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</si>
  <si>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</si>
  <si>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</si>
  <si>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</si>
  <si>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</si>
  <si>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</si>
  <si>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</si>
  <si>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</si>
  <si>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</si>
  <si>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</si>
  <si>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</si>
  <si>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</si>
  <si>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</si>
  <si>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</si>
  <si>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</si>
  <si>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</si>
  <si>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</si>
  <si>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</si>
  <si>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</si>
  <si>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</si>
  <si>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</si>
  <si>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</si>
  <si>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</si>
  <si>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</si>
  <si>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</si>
  <si>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</si>
  <si>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</si>
  <si>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</si>
  <si>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</si>
  <si>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</si>
  <si>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</si>
  <si>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</si>
  <si>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</si>
  <si>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</si>
  <si>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</si>
  <si>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</si>
  <si>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</si>
  <si>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</si>
  <si>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</si>
  <si>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</si>
  <si>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</si>
  <si>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</si>
  <si>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</si>
  <si>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</si>
  <si>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</si>
  <si>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</si>
  <si>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</si>
  <si>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</si>
  <si>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</si>
  <si>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</si>
  <si>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</si>
  <si>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</si>
  <si>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</si>
  <si>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</si>
  <si>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</si>
  <si>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</si>
  <si>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</si>
  <si>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</si>
  <si>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</si>
  <si>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</si>
  <si>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</si>
  <si>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</si>
  <si>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</si>
  <si>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</si>
  <si>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</si>
  <si>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</si>
  <si>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</si>
  <si>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</si>
  <si>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</si>
  <si>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</si>
  <si>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</si>
  <si>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</si>
  <si>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</si>
  <si>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</si>
  <si>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</si>
  <si>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</si>
  <si>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</si>
  <si>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</si>
  <si>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</si>
  <si>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</si>
  <si>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</si>
  <si>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</si>
  <si>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</si>
  <si>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</si>
  <si>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</si>
  <si>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</si>
  <si>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</si>
  <si>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</si>
  <si>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</si>
  <si>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</si>
  <si>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</si>
  <si>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</si>
  <si>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</si>
  <si>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</si>
  <si>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</si>
  <si>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</si>
  <si>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</si>
  <si>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</si>
  <si>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</si>
  <si>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</si>
  <si>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</si>
  <si>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</si>
  <si>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</si>
  <si>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</si>
  <si>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</si>
  <si>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</si>
  <si>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</si>
  <si>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</si>
  <si>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</si>
  <si>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</si>
  <si>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</si>
  <si>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</si>
  <si>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</si>
  <si>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</si>
  <si>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</si>
  <si>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</si>
  <si>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</si>
  <si>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</si>
  <si>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</si>
  <si>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</si>
  <si>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</si>
  <si>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</si>
  <si>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</si>
  <si>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</si>
  <si>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</si>
  <si>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</si>
  <si>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</si>
  <si>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</si>
  <si>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</si>
  <si>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</si>
  <si>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</si>
  <si>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</si>
  <si>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</si>
  <si>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</si>
  <si>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</si>
  <si>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</si>
  <si>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</si>
  <si>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</si>
  <si>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</si>
  <si>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</si>
  <si>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</si>
  <si>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</si>
  <si>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</si>
  <si>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</si>
  <si>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</si>
  <si>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</si>
  <si>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</si>
  <si>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</si>
  <si>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</si>
  <si>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</si>
  <si>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</si>
  <si>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</si>
  <si>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</si>
  <si>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</si>
  <si>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</si>
  <si>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</si>
  <si>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</si>
  <si>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</si>
  <si>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</si>
  <si>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</si>
  <si>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</si>
  <si>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</si>
  <si>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</si>
  <si>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</si>
  <si>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</si>
  <si>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</si>
  <si>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</si>
  <si>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</si>
  <si>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</si>
  <si>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</si>
  <si>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</si>
  <si>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</si>
  <si>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</si>
  <si>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</si>
  <si>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</si>
  <si>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</si>
  <si>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</si>
  <si>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</si>
  <si>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</si>
  <si>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</si>
  <si>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</si>
  <si>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</si>
  <si>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</si>
  <si>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</si>
  <si>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</si>
  <si>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</si>
  <si>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</si>
  <si>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</si>
  <si>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</si>
  <si>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</si>
  <si>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</si>
  <si>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</si>
  <si>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</si>
  <si>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</si>
  <si>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</si>
  <si>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</si>
  <si>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</si>
  <si>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</si>
  <si>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</si>
  <si>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</si>
  <si>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</si>
  <si>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</si>
  <si>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</si>
  <si>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</si>
  <si>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</si>
  <si>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</si>
  <si>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</si>
  <si>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</si>
  <si>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</si>
  <si>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</si>
  <si>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</si>
  <si>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</si>
  <si>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</si>
  <si>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</si>
  <si>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</si>
  <si>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</si>
  <si>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</si>
  <si>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</si>
  <si>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</si>
  <si>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</si>
  <si>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</si>
  <si>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</si>
  <si>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</si>
  <si>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</si>
  <si>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</si>
  <si>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</si>
  <si>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</si>
  <si>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</si>
  <si>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</si>
  <si>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</si>
  <si>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</si>
  <si>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</si>
  <si>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</si>
  <si>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</si>
  <si>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</si>
  <si>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</si>
  <si>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</si>
  <si>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</si>
  <si>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</si>
  <si>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</si>
  <si>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</si>
  <si>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</si>
  <si>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</si>
  <si>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</si>
  <si>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</si>
  <si>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</si>
  <si>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</si>
  <si>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</si>
  <si>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</si>
  <si>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</si>
  <si>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</si>
  <si>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</si>
  <si>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</si>
  <si>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</si>
  <si>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</si>
  <si>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</si>
  <si>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</si>
  <si>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</si>
  <si>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</si>
  <si>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</si>
  <si>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</si>
  <si>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</si>
  <si>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</si>
  <si>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</si>
  <si>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</si>
  <si>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</si>
  <si>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</si>
  <si>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</si>
  <si>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</si>
  <si>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</si>
  <si>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</si>
  <si>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</si>
  <si>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</si>
  <si>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</si>
  <si>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</si>
  <si>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</si>
  <si>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</si>
  <si>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</si>
  <si>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</si>
  <si>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</si>
  <si>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</si>
  <si>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</si>
  <si>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</si>
  <si>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</si>
  <si>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</si>
  <si>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</si>
  <si>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</si>
  <si>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</si>
  <si>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</si>
  <si>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</si>
  <si>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</si>
  <si>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</si>
  <si>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</si>
  <si>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</si>
  <si>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</si>
  <si>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</si>
  <si>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</si>
  <si>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</si>
  <si>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</si>
  <si>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</si>
  <si>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</si>
  <si>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</si>
  <si>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</si>
  <si>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</si>
  <si>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</si>
  <si>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</si>
  <si>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</si>
  <si>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</si>
  <si>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</si>
  <si>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</si>
  <si>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</si>
  <si>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</si>
  <si>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</si>
  <si>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</si>
  <si>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</si>
  <si>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</si>
  <si>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</si>
  <si>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</si>
  <si>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</si>
  <si>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</si>
  <si>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</si>
  <si>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</si>
  <si>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</si>
  <si>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</si>
  <si>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</si>
  <si>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</si>
  <si>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</si>
  <si>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</si>
  <si>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</si>
  <si>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</si>
  <si>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</si>
  <si>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</si>
  <si>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</si>
  <si>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</si>
  <si>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</si>
  <si>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</si>
  <si>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</si>
  <si>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</si>
  <si>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</si>
  <si>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</si>
  <si>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</si>
  <si>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</si>
  <si>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</si>
  <si>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</si>
  <si>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</si>
  <si>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</si>
  <si>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</si>
  <si>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</si>
  <si>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</si>
  <si>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</si>
  <si>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</si>
  <si>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</si>
  <si>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</si>
  <si>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</si>
  <si>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</si>
  <si>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</si>
  <si>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</si>
  <si>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</si>
  <si>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</si>
  <si>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</si>
  <si>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</si>
  <si>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</si>
  <si>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</si>
  <si>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</si>
  <si>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</si>
  <si>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</si>
  <si>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</si>
  <si>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</si>
  <si>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</si>
  <si>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</si>
  <si>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</si>
  <si>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</si>
  <si>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</si>
  <si>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</si>
  <si>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</si>
  <si>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</si>
  <si>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</si>
  <si>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</si>
  <si>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</si>
  <si>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</si>
  <si>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</si>
  <si>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</si>
  <si>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</si>
  <si>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</si>
  <si>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</si>
  <si>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</si>
  <si>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</si>
  <si>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</si>
  <si>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</si>
  <si>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</si>
  <si>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</si>
  <si>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</si>
  <si>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</si>
  <si>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</si>
  <si>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</si>
  <si>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</si>
  <si>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</si>
  <si>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</si>
  <si>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</si>
  <si>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</si>
  <si>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</si>
  <si>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</si>
  <si>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</si>
  <si>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</si>
  <si>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</si>
  <si>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</si>
  <si>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</si>
  <si>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</si>
  <si>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</si>
  <si>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</si>
  <si>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</si>
  <si>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</si>
  <si>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</si>
  <si>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</si>
  <si>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</si>
  <si>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</si>
  <si>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</si>
  <si>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</si>
  <si>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</si>
  <si>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</si>
  <si>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</si>
  <si>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</si>
  <si>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</si>
  <si>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</si>
  <si>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</si>
  <si>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</si>
  <si>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</si>
  <si>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</si>
  <si>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</si>
  <si>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</si>
  <si>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</si>
  <si>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</si>
  <si>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</si>
  <si>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</si>
  <si>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</si>
  <si>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</si>
  <si>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</si>
  <si>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</si>
  <si>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</si>
  <si>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</si>
  <si>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</si>
  <si>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</si>
  <si>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</si>
  <si>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</si>
  <si>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</si>
  <si>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</si>
  <si>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</si>
  <si>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</si>
  <si>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</si>
  <si>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</si>
  <si>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</si>
  <si>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</si>
  <si>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</si>
  <si>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</si>
  <si>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</si>
  <si>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</si>
  <si>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</si>
  <si>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</si>
  <si>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</si>
  <si>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</si>
  <si>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</si>
  <si>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</si>
  <si>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</si>
  <si>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</si>
  <si>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</si>
  <si>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</si>
  <si>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</si>
  <si>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</si>
  <si>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</si>
  <si>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</si>
  <si>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</si>
  <si>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</si>
  <si>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</si>
  <si>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</si>
  <si>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</si>
  <si>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</si>
  <si>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</si>
  <si>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</si>
  <si>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</si>
  <si>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</si>
  <si>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</si>
  <si>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</si>
  <si>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</si>
  <si>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</si>
  <si>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</si>
  <si>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</si>
  <si>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</si>
  <si>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</si>
  <si>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</si>
  <si>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</si>
  <si>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</si>
  <si>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</si>
  <si>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</si>
  <si>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</si>
  <si>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</si>
  <si>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</si>
  <si>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</si>
  <si>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</si>
  <si>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</si>
  <si>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</si>
  <si>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</si>
  <si>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</si>
  <si>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</si>
  <si>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</si>
  <si>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</si>
  <si>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</si>
  <si>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</si>
  <si>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</si>
  <si>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</si>
  <si>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</si>
  <si>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</si>
  <si>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</si>
  <si>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</si>
  <si>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</si>
  <si>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</si>
  <si>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</si>
  <si>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</si>
  <si>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</si>
  <si>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</si>
  <si>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</si>
  <si>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</si>
  <si>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</si>
  <si>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</si>
  <si>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</si>
  <si>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</si>
  <si>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</si>
  <si>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</si>
  <si>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</si>
  <si>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</si>
  <si>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</si>
  <si>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</si>
  <si>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</si>
  <si>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</si>
  <si>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</si>
  <si>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</si>
  <si>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</si>
  <si>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</si>
  <si>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</si>
  <si>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</si>
  <si>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</si>
  <si>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</si>
  <si>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</si>
  <si>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</si>
  <si>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</si>
  <si>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</si>
  <si>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</si>
  <si>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</si>
  <si>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</si>
  <si>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</si>
  <si>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</si>
  <si>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</si>
  <si>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</si>
  <si>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</si>
  <si>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</si>
  <si>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</si>
  <si>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</si>
  <si>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</si>
  <si>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</si>
  <si>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</si>
  <si>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</si>
  <si>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</si>
  <si>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</si>
  <si>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</si>
  <si>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</si>
  <si>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</si>
  <si>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</si>
  <si>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</si>
  <si>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</si>
  <si>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</si>
  <si>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</si>
  <si>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</si>
  <si>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</si>
  <si>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</si>
  <si>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</si>
  <si>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</si>
  <si>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</si>
  <si>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</si>
  <si>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</si>
  <si>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</si>
  <si>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</si>
  <si>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</si>
  <si>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</si>
  <si>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</si>
  <si>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</si>
  <si>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</si>
  <si>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</si>
  <si>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</si>
  <si>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</si>
  <si>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</si>
  <si>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</si>
  <si>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</si>
  <si>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</si>
  <si>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</si>
  <si>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</si>
  <si>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</si>
  <si>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</si>
  <si>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</si>
  <si>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</si>
  <si>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</si>
  <si>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</si>
  <si>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</si>
  <si>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</si>
  <si>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</si>
  <si>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</si>
  <si>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</si>
  <si>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</si>
  <si>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</si>
  <si>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</si>
  <si>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</si>
  <si>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</si>
  <si>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</si>
  <si>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</si>
  <si>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</si>
  <si>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</si>
  <si>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</si>
  <si>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</si>
  <si>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</si>
  <si>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</si>
  <si>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</si>
  <si>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</si>
  <si>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</si>
  <si>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</si>
  <si>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</si>
  <si>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</si>
  <si>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</si>
  <si>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</si>
  <si>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</si>
  <si>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</si>
  <si>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</si>
  <si>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</si>
  <si>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</si>
  <si>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</si>
  <si>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</si>
  <si>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</si>
  <si>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</si>
  <si>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</si>
  <si>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</si>
  <si>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</si>
  <si>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</si>
  <si>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</si>
  <si>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</si>
  <si>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</si>
  <si>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</si>
  <si>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</si>
  <si>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</si>
  <si>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</si>
  <si>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</si>
  <si>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</si>
  <si>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</si>
  <si>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</si>
  <si>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</si>
  <si>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</si>
  <si>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</si>
  <si>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</si>
  <si>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</si>
  <si>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</si>
  <si>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</si>
  <si>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</si>
  <si>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</si>
  <si>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</si>
  <si>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</si>
  <si>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</si>
  <si>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</si>
  <si>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</si>
  <si>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</si>
  <si>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</si>
  <si>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</si>
  <si>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</si>
  <si>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</si>
  <si>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</si>
  <si>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</si>
  <si>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</si>
  <si>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</si>
  <si>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</si>
  <si>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</si>
  <si>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</si>
  <si>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</si>
  <si>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</si>
  <si>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</si>
  <si>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</si>
  <si>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</si>
  <si>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</si>
  <si>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</si>
  <si>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</si>
  <si>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</si>
  <si>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</si>
  <si>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</si>
  <si>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</si>
  <si>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</si>
  <si>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</si>
  <si>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</si>
  <si>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</si>
  <si>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</si>
  <si>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</si>
  <si>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</si>
  <si>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</si>
  <si>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</si>
  <si>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</si>
  <si>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</si>
  <si>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</si>
  <si>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</si>
  <si>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</si>
  <si>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</si>
  <si>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</si>
  <si>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</si>
  <si>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</si>
  <si>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</si>
  <si>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</si>
  <si>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</si>
  <si>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</si>
  <si>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</si>
  <si>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</si>
  <si>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</si>
  <si>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</si>
  <si>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</si>
  <si>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</si>
  <si>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</si>
  <si>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</si>
  <si>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</si>
  <si>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</si>
  <si>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</si>
  <si>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</si>
  <si>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</si>
  <si>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</si>
  <si>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</si>
  <si>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</si>
  <si>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</si>
  <si>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</si>
  <si>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</si>
  <si>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</si>
  <si>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</si>
  <si>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</si>
  <si>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</si>
  <si>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</si>
  <si>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</si>
  <si>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</si>
  <si>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</si>
  <si>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</si>
  <si>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</si>
  <si>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</si>
  <si>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</si>
  <si>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</si>
  <si>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</si>
  <si>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</si>
  <si>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</si>
  <si>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</si>
  <si>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</si>
  <si>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</si>
  <si>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</si>
  <si>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</si>
  <si>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</si>
  <si>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</si>
  <si>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</si>
  <si>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</si>
  <si>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</si>
  <si>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</si>
  <si>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</si>
  <si>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</si>
  <si>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</si>
  <si>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</si>
  <si>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</si>
  <si>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</si>
  <si>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</si>
  <si>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</si>
  <si>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</si>
  <si>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</si>
  <si>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</si>
  <si>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</si>
  <si>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</si>
  <si>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</si>
  <si>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</si>
  <si>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</si>
  <si>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</si>
  <si>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</si>
  <si>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</si>
  <si>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</si>
  <si>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</si>
  <si>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</si>
  <si>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</si>
  <si>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</si>
  <si>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</si>
  <si>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</si>
  <si>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</si>
  <si>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</si>
  <si>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</si>
  <si>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</si>
  <si>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</si>
  <si>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</si>
  <si>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</si>
  <si>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</si>
  <si>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</si>
  <si>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</si>
  <si>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</si>
  <si>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</si>
  <si>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</si>
  <si>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</si>
  <si>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</si>
  <si>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</si>
  <si>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</si>
  <si>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</si>
  <si>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</si>
  <si>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</si>
  <si>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</si>
  <si>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</si>
  <si>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</si>
  <si>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</si>
  <si>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</si>
  <si>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</si>
  <si>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</si>
  <si>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</si>
  <si>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</si>
  <si>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</si>
  <si>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</si>
  <si>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</si>
  <si>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</si>
  <si>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</si>
  <si>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</si>
  <si>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</si>
  <si>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</si>
  <si>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</si>
  <si>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</si>
  <si>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</si>
  <si>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</si>
  <si>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</si>
  <si>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</si>
  <si>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</si>
  <si>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</si>
  <si>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</si>
  <si>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</si>
  <si>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</si>
  <si>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</si>
  <si>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</si>
  <si>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</si>
  <si>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</si>
  <si>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</si>
  <si>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</si>
  <si>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</si>
  <si>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</si>
  <si>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</si>
  <si>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</si>
  <si>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</si>
  <si>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</si>
  <si>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</si>
  <si>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</si>
  <si>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</si>
  <si>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</si>
  <si>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</si>
  <si>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</si>
  <si>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</si>
  <si>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</si>
  <si>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</si>
  <si>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</si>
  <si>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</si>
  <si>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</si>
  <si>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</si>
  <si>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</si>
  <si>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</si>
  <si>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</si>
  <si>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</si>
  <si>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</si>
  <si>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</si>
  <si>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</si>
  <si>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</si>
  <si>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</si>
  <si>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</si>
  <si>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</si>
  <si>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</si>
  <si>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</si>
  <si>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</si>
  <si>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</si>
  <si>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</si>
  <si>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</si>
  <si>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</si>
  <si>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</si>
  <si>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</si>
  <si>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</si>
  <si>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</si>
  <si>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</si>
  <si>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</si>
  <si>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</si>
  <si>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</si>
  <si>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</si>
  <si>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</si>
  <si>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</si>
  <si>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</si>
  <si>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</si>
  <si>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</si>
  <si>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</si>
  <si>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</si>
  <si>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</si>
  <si>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</si>
  <si>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</si>
  <si>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</si>
  <si>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</si>
  <si>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</si>
  <si>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</si>
  <si>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</si>
  <si>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</si>
  <si>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</si>
  <si>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</si>
  <si>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</si>
  <si>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</si>
  <si>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</si>
  <si>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</si>
  <si>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</si>
  <si>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</si>
  <si>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</si>
  <si>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</si>
  <si>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</si>
  <si>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</si>
  <si>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</si>
  <si>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</si>
  <si>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</si>
  <si>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</si>
  <si>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</si>
  <si>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</si>
  <si>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</si>
  <si>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</si>
  <si>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</si>
  <si>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</si>
  <si>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</si>
  <si>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</si>
  <si>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</si>
  <si>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</si>
  <si>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</si>
  <si>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</si>
  <si>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</si>
  <si>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</si>
  <si>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</si>
  <si>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</si>
  <si>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</si>
  <si>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</si>
  <si>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</si>
  <si>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</si>
  <si>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</si>
  <si>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</si>
  <si>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</si>
  <si>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</si>
  <si>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</si>
  <si>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</si>
  <si>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</si>
  <si>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</si>
  <si>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</si>
  <si>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</si>
  <si>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</si>
  <si>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</si>
  <si>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</si>
  <si>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</si>
  <si>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</si>
  <si>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</si>
  <si>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</si>
  <si>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</si>
  <si>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</si>
  <si>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</si>
  <si>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</si>
  <si>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</si>
  <si>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</si>
  <si>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</si>
  <si>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</si>
  <si>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</si>
  <si>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</si>
  <si>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</si>
  <si>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</si>
  <si>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</si>
  <si>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</si>
  <si>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</si>
  <si>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</si>
  <si>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</si>
  <si>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</si>
  <si>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</si>
  <si>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</si>
  <si>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</si>
  <si>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</si>
  <si>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</si>
  <si>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</si>
  <si>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</si>
  <si>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</si>
  <si>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</si>
  <si>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</si>
  <si>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</si>
  <si>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</si>
  <si>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</si>
  <si>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</si>
  <si>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</si>
  <si>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</si>
  <si>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</si>
  <si>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</si>
  <si>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</si>
  <si>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</si>
  <si>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</si>
  <si>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</si>
  <si>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</si>
  <si>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</si>
  <si>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</si>
  <si>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</si>
  <si>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</si>
  <si>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</si>
  <si>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</si>
  <si>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</si>
  <si>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</si>
  <si>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</si>
  <si>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</si>
  <si>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</si>
  <si>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</si>
  <si>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</si>
  <si>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</si>
  <si>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</si>
  <si>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</si>
  <si>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</si>
  <si>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</si>
  <si>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</si>
  <si>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</si>
  <si>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</si>
  <si>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</si>
  <si>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</si>
  <si>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</si>
  <si>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</si>
  <si>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</si>
  <si>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</si>
  <si>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</si>
  <si>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</si>
  <si>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</si>
  <si>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</si>
  <si>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</si>
  <si>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</si>
  <si>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</si>
  <si>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</si>
  <si>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</si>
  <si>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</si>
  <si>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</si>
  <si>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</si>
  <si>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</si>
  <si>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</si>
  <si>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</si>
  <si>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</si>
  <si>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</si>
  <si>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</si>
  <si>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</si>
  <si>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</si>
  <si>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</si>
  <si>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</si>
  <si>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</si>
  <si>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</si>
  <si>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</si>
  <si>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</si>
  <si>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</si>
  <si>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</si>
  <si>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</si>
  <si>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</si>
  <si>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</si>
  <si>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</si>
  <si>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</si>
  <si>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</si>
  <si>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</si>
  <si>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</si>
  <si>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</si>
  <si>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</si>
  <si>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</si>
  <si>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</si>
  <si>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</si>
  <si>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</si>
  <si>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</si>
  <si>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</si>
  <si>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</si>
  <si>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</si>
  <si>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</si>
  <si>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</si>
  <si>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</si>
  <si>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</si>
  <si>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</si>
  <si>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</si>
  <si>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</si>
  <si>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</si>
  <si>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</si>
  <si>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</si>
  <si>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</si>
  <si>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</si>
  <si>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</si>
  <si>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</si>
  <si>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</si>
  <si>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</si>
  <si>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</si>
  <si>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</si>
  <si>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</si>
  <si>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</si>
  <si>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</si>
  <si>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</si>
  <si>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</si>
  <si>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</si>
  <si>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</si>
  <si>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</si>
  <si>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</si>
  <si>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</si>
  <si>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</si>
  <si>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</si>
  <si>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</si>
  <si>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</si>
  <si>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</si>
  <si>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</si>
  <si>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</si>
  <si>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</si>
  <si>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</si>
  <si>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</si>
  <si>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</si>
  <si>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</si>
  <si>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</si>
  <si>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</si>
  <si>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</si>
  <si>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</si>
  <si>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</si>
  <si>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</si>
  <si>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</si>
  <si>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</si>
  <si>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</si>
  <si>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</si>
  <si>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</si>
  <si>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</si>
  <si>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</si>
  <si>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</si>
  <si>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</si>
  <si>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</si>
  <si>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</si>
  <si>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</si>
  <si>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</si>
  <si>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</si>
  <si>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</si>
  <si>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</si>
  <si>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</si>
  <si>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</si>
  <si>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</si>
  <si>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</si>
  <si>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</si>
  <si>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</si>
  <si>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</si>
  <si>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</si>
  <si>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</si>
  <si>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</si>
  <si>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</si>
  <si>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</si>
  <si>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</si>
  <si>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</si>
  <si>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</si>
  <si>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</si>
  <si>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</si>
  <si>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</si>
  <si>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</si>
  <si>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</si>
  <si>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</si>
  <si>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</si>
  <si>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</si>
  <si>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</si>
  <si>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</si>
  <si>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</si>
  <si>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</si>
  <si>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</si>
  <si>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</si>
  <si>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</si>
  <si>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</si>
  <si>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</si>
  <si>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</si>
  <si>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</si>
  <si>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</si>
  <si>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</si>
  <si>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</si>
  <si>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</si>
  <si>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</si>
  <si>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</si>
  <si>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</si>
  <si>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</si>
  <si>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</si>
  <si>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</si>
  <si>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</si>
  <si>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</si>
  <si>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</si>
  <si>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</si>
  <si>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</si>
  <si>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</si>
  <si>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</si>
  <si>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</si>
  <si>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</si>
  <si>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</si>
  <si>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</si>
  <si>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</si>
  <si>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</si>
  <si>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</si>
  <si>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</si>
  <si>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</si>
  <si>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</si>
  <si>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</si>
  <si>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</si>
  <si>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</si>
  <si>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</si>
  <si>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</si>
  <si>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</si>
  <si>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</si>
  <si>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</si>
  <si>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</si>
  <si>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</si>
  <si>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</si>
  <si>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</si>
  <si>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</si>
  <si>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</si>
  <si>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</si>
  <si>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</si>
  <si>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</si>
  <si>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</si>
  <si>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</si>
  <si>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</si>
  <si>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</si>
  <si>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</si>
  <si>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</si>
  <si>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</si>
  <si>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</si>
  <si>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</si>
  <si>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</si>
  <si>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</si>
  <si>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</si>
  <si>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</si>
  <si>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</si>
  <si>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</si>
  <si>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</si>
  <si>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</si>
  <si>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</si>
  <si>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</si>
  <si>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</si>
  <si>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</si>
  <si>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</si>
  <si>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</si>
  <si>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</si>
  <si>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</si>
  <si>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</si>
  <si>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</si>
  <si>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</si>
  <si>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</si>
  <si>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</si>
  <si>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</si>
  <si>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</si>
  <si>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</si>
  <si>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</si>
  <si>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</si>
  <si>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</si>
  <si>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</si>
  <si>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</si>
  <si>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</si>
  <si>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</si>
  <si>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</si>
  <si>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</si>
  <si>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</si>
  <si>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</si>
  <si>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</si>
  <si>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</si>
  <si>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</si>
  <si>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</si>
  <si>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</si>
  <si>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</si>
  <si>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</si>
  <si>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</si>
  <si>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</si>
  <si>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</si>
  <si>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</si>
  <si>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</si>
  <si>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</si>
  <si>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</si>
  <si>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</si>
  <si>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</si>
  <si>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</si>
  <si>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</si>
  <si>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</si>
  <si>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</si>
  <si>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</si>
  <si>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</si>
  <si>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</si>
  <si>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</si>
  <si>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</si>
  <si>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</si>
  <si>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</si>
  <si>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</si>
  <si>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</si>
  <si>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</si>
  <si>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</si>
  <si>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</si>
  <si>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</si>
  <si>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</si>
  <si>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</si>
  <si>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</si>
  <si>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</si>
  <si>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</si>
  <si>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</si>
  <si>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</si>
  <si>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</si>
  <si>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</si>
  <si>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</si>
  <si>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</si>
  <si>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</si>
  <si>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</si>
  <si>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</si>
  <si>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</si>
  <si>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</si>
  <si>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</si>
  <si>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</si>
  <si>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</si>
  <si>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</si>
  <si>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</si>
  <si>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</si>
  <si>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</si>
  <si>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</si>
  <si>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</si>
  <si>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</si>
  <si>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</si>
  <si>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</si>
  <si>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</si>
  <si>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</si>
  <si>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</si>
  <si>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</si>
  <si>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</si>
  <si>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</si>
  <si>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</si>
  <si>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</si>
  <si>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</si>
  <si>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</si>
  <si>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</si>
  <si>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</si>
  <si>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</si>
  <si>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</si>
  <si>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</si>
  <si>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</si>
  <si>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</si>
  <si>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</si>
  <si>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</si>
  <si>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</si>
  <si>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</si>
  <si>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</si>
  <si>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</si>
  <si>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</si>
  <si>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</si>
  <si>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</si>
  <si>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</si>
  <si>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</si>
  <si>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</si>
  <si>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</si>
  <si>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</si>
  <si>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</si>
  <si>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</si>
  <si>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</si>
  <si>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</si>
  <si>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</si>
  <si>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</si>
  <si>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</si>
  <si>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</si>
  <si>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</si>
  <si>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</si>
  <si>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</si>
  <si>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</si>
  <si>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</si>
  <si>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</si>
  <si>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</si>
  <si>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</si>
  <si>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</si>
  <si>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</si>
  <si>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</si>
  <si>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</si>
  <si>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</si>
  <si>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</si>
  <si>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</si>
  <si>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</si>
  <si>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</si>
  <si>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</si>
  <si>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</si>
  <si>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</si>
  <si>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</si>
  <si>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</si>
  <si>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</si>
  <si>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</si>
  <si>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</si>
  <si>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</si>
  <si>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</si>
  <si>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</si>
  <si>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</si>
  <si>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</si>
  <si>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</si>
  <si>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</si>
  <si>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</si>
  <si>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</si>
  <si>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</si>
  <si>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</si>
  <si>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</si>
  <si>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</si>
  <si>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</si>
  <si>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</si>
  <si>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</si>
  <si>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</si>
  <si>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</si>
  <si>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</si>
  <si>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</si>
  <si>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</si>
  <si>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</si>
  <si>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</si>
  <si>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</si>
  <si>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</si>
  <si>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</si>
  <si>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</si>
  <si>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</si>
  <si>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</si>
  <si>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</si>
  <si>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</si>
  <si>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</si>
  <si>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</si>
  <si>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</si>
  <si>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</si>
  <si>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</si>
  <si>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</si>
  <si>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</si>
  <si>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</si>
  <si>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</si>
  <si>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</si>
  <si>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</si>
  <si>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</si>
  <si>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</si>
  <si>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</si>
  <si>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</si>
  <si>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</si>
  <si>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</si>
  <si>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</si>
  <si>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</si>
  <si>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</si>
  <si>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</si>
  <si>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</si>
  <si>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</si>
  <si>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</si>
  <si>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</si>
  <si>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</si>
  <si>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</si>
  <si>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</si>
  <si>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</si>
  <si>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</si>
  <si>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</si>
  <si>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</si>
  <si>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</si>
  <si>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</si>
  <si>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</si>
  <si>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</si>
  <si>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</si>
  <si>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</si>
  <si>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</si>
  <si>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</si>
  <si>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</si>
  <si>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</si>
  <si>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</si>
  <si>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</si>
  <si>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</si>
  <si>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</si>
  <si>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</si>
  <si>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</si>
  <si>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</si>
  <si>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</si>
  <si>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</si>
  <si>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</si>
  <si>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</si>
  <si>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</si>
  <si>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</si>
  <si>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</si>
  <si>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</si>
  <si>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</si>
  <si>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</si>
  <si>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</si>
  <si>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</si>
  <si>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</si>
  <si>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</si>
  <si>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</si>
  <si>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</si>
  <si>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</si>
  <si>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</si>
  <si>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</si>
  <si>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</si>
  <si>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</si>
  <si>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</si>
  <si>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</si>
  <si>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</si>
  <si>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</si>
  <si>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</si>
  <si>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</si>
  <si>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</si>
  <si>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</si>
  <si>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</si>
  <si>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</si>
  <si>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</si>
  <si>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</si>
  <si>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</si>
  <si>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</si>
  <si>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</si>
  <si>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</si>
  <si>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</si>
  <si>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</si>
  <si>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</si>
  <si>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</si>
  <si>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</si>
  <si>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</si>
  <si>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</si>
  <si>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</si>
  <si>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</si>
  <si>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</si>
  <si>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</si>
  <si>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</si>
  <si>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</si>
  <si>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</si>
  <si>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</si>
  <si>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</si>
  <si>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</si>
  <si>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</si>
  <si>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</si>
  <si>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</si>
  <si>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</si>
  <si>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</si>
  <si>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</si>
  <si>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</si>
  <si>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</si>
  <si>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</si>
  <si>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</si>
  <si>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</si>
  <si>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</si>
  <si>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</si>
  <si>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</si>
  <si>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</si>
  <si>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</si>
  <si>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</si>
  <si>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</si>
  <si>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</si>
  <si>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</si>
  <si>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</si>
  <si>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</si>
  <si>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</si>
  <si>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</si>
  <si>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</si>
  <si>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</si>
  <si>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</si>
  <si>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</si>
  <si>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</si>
  <si>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</si>
  <si>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</si>
  <si>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</si>
  <si>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</si>
  <si>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</si>
  <si>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</si>
  <si>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</si>
  <si>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</si>
  <si>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</si>
  <si>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</si>
  <si>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</si>
  <si>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</si>
  <si>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</si>
  <si>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</si>
  <si>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</si>
  <si>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</si>
  <si>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</si>
  <si>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</si>
  <si>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</si>
  <si>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</si>
  <si>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</si>
  <si>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</si>
  <si>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</si>
  <si>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</si>
  <si>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</si>
  <si>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</si>
  <si>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</si>
  <si>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</si>
  <si>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</si>
  <si>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</si>
  <si>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</si>
  <si>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</si>
  <si>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</si>
  <si>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</si>
  <si>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</si>
  <si>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</si>
  <si>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</si>
  <si>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</si>
  <si>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</si>
  <si>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</si>
  <si>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</si>
  <si>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</si>
  <si>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</si>
  <si>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</si>
  <si>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</si>
  <si>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</si>
  <si>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</si>
  <si>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</si>
  <si>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</si>
  <si>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</si>
  <si>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</si>
  <si>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</si>
  <si>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</si>
  <si>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</si>
  <si>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</si>
  <si>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</si>
  <si>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</si>
  <si>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</si>
  <si>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</si>
  <si>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</si>
  <si>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</si>
  <si>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</si>
  <si>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</si>
  <si>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</si>
  <si>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</si>
  <si>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</si>
  <si>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</si>
  <si>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</si>
  <si>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</si>
  <si>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</si>
  <si>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</si>
  <si>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</si>
  <si>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</si>
  <si>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</si>
  <si>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</si>
  <si>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</si>
  <si>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</si>
  <si>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</si>
  <si>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</si>
  <si>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</si>
  <si>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</si>
  <si>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</si>
  <si>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</si>
  <si>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</si>
  <si>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</si>
  <si>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</si>
  <si>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</si>
  <si>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</si>
  <si>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</si>
  <si>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</si>
  <si>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</si>
  <si>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</si>
  <si>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</si>
  <si>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</si>
  <si>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</si>
  <si>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</si>
  <si>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</si>
  <si>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</si>
  <si>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</si>
  <si>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</si>
  <si>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</si>
  <si>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</si>
  <si>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</si>
  <si>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</si>
  <si>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</si>
  <si>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</si>
  <si>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</si>
  <si>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</si>
  <si>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</si>
  <si>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</si>
  <si>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</si>
  <si>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</si>
  <si>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</si>
  <si>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</si>
  <si>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</si>
  <si>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</si>
  <si>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</si>
  <si>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</si>
  <si>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</si>
  <si>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</si>
  <si>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</si>
  <si>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</si>
  <si>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</si>
  <si>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</si>
  <si>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</si>
  <si>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</si>
  <si>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</si>
  <si>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</si>
  <si>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</si>
  <si>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</si>
  <si>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</si>
  <si>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</si>
  <si>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</si>
  <si>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</si>
  <si>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</si>
  <si>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</si>
  <si>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</si>
  <si>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</si>
  <si>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</si>
  <si>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</si>
  <si>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</si>
  <si>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</si>
  <si>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</si>
  <si>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</si>
  <si>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</si>
  <si>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</si>
  <si>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</si>
  <si>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</si>
  <si>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</si>
  <si>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</si>
  <si>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</si>
  <si>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</si>
  <si>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</si>
  <si>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</si>
  <si>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</si>
  <si>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</si>
  <si>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</si>
  <si>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</si>
  <si>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</si>
  <si>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</si>
  <si>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</si>
  <si>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</si>
  <si>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</si>
  <si>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</si>
  <si>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</si>
  <si>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</si>
  <si>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</si>
  <si>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</si>
  <si>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</si>
  <si>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</si>
  <si>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</si>
  <si>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</si>
  <si>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</si>
  <si>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</si>
  <si>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</si>
  <si>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</si>
  <si>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</si>
  <si>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</si>
  <si>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</si>
  <si>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</si>
  <si>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</si>
  <si>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</si>
  <si>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</si>
  <si>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</si>
  <si>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</si>
  <si>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</si>
  <si>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</si>
  <si>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</si>
  <si>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</si>
  <si>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</si>
  <si>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</si>
  <si>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</si>
  <si>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</si>
  <si>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</si>
  <si>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</si>
  <si>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</si>
  <si>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</si>
  <si>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</si>
  <si>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</si>
  <si>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</si>
  <si>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</si>
  <si>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</si>
  <si>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</si>
  <si>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</si>
  <si>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</si>
  <si>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</si>
  <si>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</si>
  <si>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</si>
  <si>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</si>
  <si>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</si>
  <si>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</si>
  <si>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</si>
  <si>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</si>
  <si>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</si>
  <si>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</si>
  <si>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</si>
  <si>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</si>
  <si>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</si>
  <si>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</si>
  <si>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</si>
  <si>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</si>
  <si>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</si>
  <si>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</si>
  <si>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</si>
  <si>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</si>
  <si>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</si>
  <si>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</si>
  <si>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</si>
  <si>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</si>
  <si>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</si>
  <si>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</si>
  <si>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</si>
  <si>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</si>
  <si>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</si>
  <si>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</si>
  <si>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</si>
  <si>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</si>
  <si>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</si>
  <si>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</si>
  <si>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</si>
  <si>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</si>
  <si>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</si>
  <si>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</si>
  <si>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</si>
  <si>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</si>
  <si>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</si>
  <si>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</si>
  <si>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</si>
  <si>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</si>
  <si>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</si>
  <si>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</si>
  <si>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</si>
  <si>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</si>
  <si>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</si>
  <si>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</si>
  <si>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</si>
  <si>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</si>
  <si>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</si>
  <si>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</si>
  <si>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</si>
  <si>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</si>
  <si>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</si>
  <si>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</si>
  <si>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</si>
  <si>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</si>
  <si>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</si>
  <si>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</si>
  <si>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</si>
  <si>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</si>
  <si>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</si>
  <si>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</si>
  <si>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</si>
  <si>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</si>
  <si>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</si>
  <si>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</si>
  <si>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</si>
  <si>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</si>
  <si>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</si>
  <si>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</si>
  <si>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</si>
  <si>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</si>
  <si>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</si>
  <si>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</si>
  <si>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</si>
  <si>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</si>
  <si>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</si>
  <si>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</si>
  <si>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</si>
  <si>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</si>
  <si>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</si>
  <si>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</si>
  <si>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</si>
  <si>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</si>
  <si>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</si>
  <si>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</si>
  <si>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</si>
  <si>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</si>
  <si>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</si>
  <si>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</si>
  <si>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</si>
  <si>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</si>
  <si>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</si>
  <si>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</si>
  <si>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</si>
  <si>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</si>
  <si>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</si>
  <si>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</si>
  <si>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</si>
  <si>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</si>
  <si>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</si>
  <si>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</si>
  <si>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</si>
  <si>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</si>
  <si>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</si>
  <si>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</si>
  <si>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</si>
  <si>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</si>
  <si>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</si>
  <si>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</si>
  <si>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</si>
  <si>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</si>
  <si>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</si>
  <si>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</si>
  <si>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</si>
  <si>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</si>
  <si>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</si>
  <si>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</si>
  <si>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</si>
  <si>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</si>
  <si>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</si>
  <si>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</si>
  <si>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</si>
  <si>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</si>
  <si>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</si>
  <si>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</si>
  <si>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</si>
  <si>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</si>
  <si>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</si>
  <si>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</si>
  <si>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</si>
  <si>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</si>
  <si>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</si>
  <si>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</si>
  <si>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</si>
  <si>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</si>
  <si>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</si>
  <si>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</si>
  <si>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</si>
  <si>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</si>
  <si>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</si>
  <si>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</si>
  <si>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</si>
  <si>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</si>
  <si>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</si>
  <si>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</si>
  <si>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</si>
  <si>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</si>
  <si>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</si>
  <si>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</si>
  <si>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</si>
  <si>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</si>
  <si>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</si>
  <si>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</si>
  <si>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</si>
  <si>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</si>
  <si>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</si>
  <si>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</si>
  <si>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</si>
  <si>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</si>
  <si>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</si>
  <si>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</si>
  <si>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</si>
  <si>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</si>
  <si>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</si>
  <si>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</si>
  <si>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</si>
  <si>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</si>
  <si>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</si>
  <si>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</si>
  <si>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</si>
  <si>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</si>
  <si>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</si>
  <si>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</si>
  <si>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</si>
  <si>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</si>
  <si>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</si>
  <si>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</si>
  <si>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</si>
  <si>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</si>
  <si>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</si>
  <si>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</si>
  <si>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</si>
  <si>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</si>
  <si>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</si>
  <si>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</si>
  <si>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</si>
  <si>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</si>
  <si>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</si>
  <si>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</si>
  <si>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</si>
  <si>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</si>
  <si>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</si>
  <si>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</si>
  <si>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</si>
  <si>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</si>
  <si>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</si>
  <si>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</si>
  <si>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</si>
  <si>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</si>
  <si>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</si>
  <si>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</si>
  <si>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</si>
  <si>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</si>
  <si>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</si>
  <si>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</si>
  <si>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</si>
  <si>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</si>
  <si>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</si>
  <si>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</si>
  <si>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</si>
  <si>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</si>
  <si>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</si>
  <si>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</si>
  <si>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</si>
  <si>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</si>
  <si>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</si>
  <si>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</si>
  <si>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</si>
  <si>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</si>
  <si>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</si>
  <si>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</si>
  <si>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</si>
  <si>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</si>
  <si>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</si>
  <si>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</si>
  <si>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</si>
  <si>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</si>
  <si>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</si>
  <si>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</si>
  <si>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</si>
  <si>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</si>
  <si>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</si>
  <si>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</si>
  <si>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</si>
  <si>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</si>
  <si>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</si>
  <si>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</si>
  <si>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</si>
  <si>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</si>
  <si>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</si>
  <si>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</si>
  <si>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</si>
  <si>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</si>
  <si>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</si>
  <si>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</si>
  <si>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</si>
  <si>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</si>
  <si>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</si>
  <si>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</si>
  <si>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</si>
  <si>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</si>
  <si>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</si>
  <si>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</si>
  <si>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</si>
  <si>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</si>
  <si>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</si>
  <si>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</si>
  <si>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</si>
  <si>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</si>
  <si>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</si>
  <si>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</si>
  <si>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</si>
  <si>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</si>
  <si>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</si>
  <si>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</si>
  <si>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</si>
  <si>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</si>
  <si>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</si>
  <si>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</si>
  <si>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</si>
  <si>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</si>
  <si>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</si>
  <si>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</si>
  <si>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</si>
  <si>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</si>
  <si>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</si>
  <si>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</si>
  <si>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</si>
  <si>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</si>
  <si>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</si>
  <si>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</si>
  <si>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</si>
  <si>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</si>
  <si>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</si>
  <si>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</si>
  <si>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</si>
  <si>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</si>
  <si>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</si>
  <si>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</si>
  <si>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</si>
  <si>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</si>
  <si>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</si>
  <si>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</si>
  <si>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</si>
  <si>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</si>
  <si>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</si>
  <si>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</si>
  <si>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</si>
  <si>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</si>
  <si>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</si>
  <si>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</si>
  <si>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</si>
  <si>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</si>
  <si>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</si>
  <si>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</si>
  <si>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</si>
  <si>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</si>
  <si>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</si>
  <si>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</si>
  <si>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</si>
  <si>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</si>
  <si>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</si>
  <si>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</si>
  <si>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</si>
  <si>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</si>
  <si>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</si>
  <si>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</si>
  <si>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</si>
  <si>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</si>
  <si>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</si>
  <si>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</si>
  <si>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</si>
  <si>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</si>
  <si>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</si>
  <si>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</si>
  <si>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</si>
  <si>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</si>
  <si>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</si>
  <si>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</si>
  <si>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</si>
  <si>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</si>
  <si>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</si>
  <si>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</si>
  <si>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</si>
  <si>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</si>
  <si>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</si>
  <si>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</si>
  <si>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</si>
  <si>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</si>
  <si>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</si>
  <si>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</si>
  <si>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</si>
  <si>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</si>
  <si>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</si>
  <si>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</si>
  <si>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</si>
  <si>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</si>
  <si>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</si>
  <si>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</si>
  <si>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</si>
  <si>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</si>
  <si>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</si>
  <si>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</si>
  <si>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</si>
  <si>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</si>
  <si>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</si>
  <si>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</si>
  <si>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</si>
  <si>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</si>
  <si>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</si>
  <si>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</si>
  <si>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</si>
  <si>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</si>
  <si>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</si>
  <si>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</si>
  <si>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</si>
  <si>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</si>
  <si>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</si>
  <si>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</si>
  <si>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</si>
  <si>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</si>
  <si>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</si>
  <si>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</si>
  <si>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</si>
  <si>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</si>
  <si>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</si>
  <si>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</si>
  <si>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</si>
  <si>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</si>
  <si>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</si>
  <si>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</si>
  <si>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</si>
  <si>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</si>
  <si>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</si>
  <si>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</si>
  <si>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</si>
  <si>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</si>
  <si>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</si>
  <si>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</si>
  <si>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</si>
  <si>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</si>
  <si>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</si>
  <si>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</si>
  <si>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</si>
  <si>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</si>
  <si>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</si>
  <si>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</si>
  <si>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</si>
  <si>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</si>
  <si>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</si>
  <si>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</si>
  <si>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</si>
  <si>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</si>
  <si>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</si>
  <si>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</si>
  <si>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</si>
  <si>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</si>
  <si>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</si>
  <si>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</si>
  <si>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</si>
  <si>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</si>
  <si>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</si>
  <si>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</si>
  <si>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</si>
  <si>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</si>
  <si>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</si>
  <si>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</si>
  <si>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</si>
  <si>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</si>
  <si>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</si>
  <si>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</si>
  <si>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</si>
  <si>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</si>
  <si>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</si>
  <si>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</si>
  <si>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</si>
  <si>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</si>
  <si>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</si>
  <si>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</si>
  <si>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</si>
  <si>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</si>
  <si>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</si>
  <si>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</si>
  <si>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</si>
  <si>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</si>
  <si>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</si>
  <si>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</si>
  <si>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</si>
  <si>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</si>
  <si>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</si>
  <si>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</si>
  <si>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</si>
  <si>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</si>
  <si>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</si>
  <si>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</si>
  <si>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</si>
  <si>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</si>
  <si>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</si>
  <si>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</si>
  <si>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</si>
  <si>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</si>
  <si>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</si>
  <si>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</si>
  <si>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</si>
  <si>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</si>
  <si>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</si>
  <si>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</si>
  <si>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</si>
  <si>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</si>
  <si>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</si>
  <si>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</si>
  <si>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</si>
  <si>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</si>
  <si>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</si>
  <si>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</si>
  <si>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</si>
  <si>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</si>
  <si>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</si>
  <si>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</si>
  <si>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</si>
  <si>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</si>
  <si>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</si>
  <si>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</si>
  <si>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</si>
  <si>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</si>
  <si>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</si>
  <si>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</si>
  <si>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</si>
  <si>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</si>
  <si>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</si>
  <si>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</si>
  <si>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</si>
  <si>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</si>
  <si>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</si>
  <si>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</si>
  <si>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</si>
  <si>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</si>
  <si>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</si>
  <si>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</si>
  <si>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</si>
  <si>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</si>
  <si>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</si>
  <si>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</si>
  <si>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</si>
  <si>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</si>
  <si>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</si>
  <si>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</si>
  <si>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</si>
  <si>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</si>
  <si>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</si>
  <si>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</si>
  <si>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</si>
  <si>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</si>
  <si>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</si>
  <si>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</si>
  <si>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</si>
  <si>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</si>
  <si>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</si>
  <si>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</si>
  <si>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</si>
  <si>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</si>
  <si>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</si>
  <si>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</si>
  <si>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</si>
  <si>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</si>
  <si>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</si>
  <si>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</si>
  <si>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</si>
  <si>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</si>
  <si>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</si>
  <si>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</si>
  <si>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</si>
  <si>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</si>
  <si>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</si>
  <si>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</si>
  <si>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</si>
  <si>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</si>
  <si>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</si>
  <si>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</si>
  <si>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</si>
  <si>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</si>
  <si>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</si>
  <si>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</si>
  <si>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</si>
  <si>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</si>
  <si>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</si>
  <si>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</si>
  <si>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</si>
  <si>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</si>
  <si>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</si>
  <si>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</si>
  <si>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</si>
  <si>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</si>
  <si>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</si>
  <si>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</si>
  <si>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</si>
  <si>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</si>
  <si>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</si>
  <si>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</si>
  <si>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</si>
  <si>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</si>
  <si>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</si>
  <si>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</si>
  <si>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</si>
  <si>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</si>
  <si>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</si>
  <si>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</si>
  <si>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</si>
  <si>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</si>
  <si>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</si>
  <si>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</si>
  <si>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</si>
  <si>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</si>
  <si>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</si>
  <si>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</si>
  <si>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</si>
  <si>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</si>
  <si>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</si>
  <si>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</si>
  <si>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</si>
  <si>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</si>
  <si>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</si>
  <si>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</si>
  <si>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</si>
  <si>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</si>
  <si>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</si>
  <si>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</si>
  <si>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</si>
  <si>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</si>
  <si>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</si>
  <si>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</si>
  <si>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</si>
  <si>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</si>
  <si>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</si>
  <si>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</si>
  <si>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</si>
  <si>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</si>
  <si>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</si>
  <si>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</si>
  <si>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</si>
  <si>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</si>
  <si>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</si>
  <si>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</si>
  <si>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</si>
  <si>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</si>
  <si>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</si>
  <si>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</si>
  <si>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</si>
  <si>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</si>
  <si>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</si>
  <si>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</si>
  <si>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</si>
  <si>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</si>
  <si>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</si>
  <si>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</si>
  <si>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</si>
  <si>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</si>
  <si>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</si>
  <si>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</si>
  <si>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</si>
  <si>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</si>
  <si>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</si>
  <si>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</si>
  <si>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</si>
  <si>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</si>
  <si>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</si>
  <si>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</si>
  <si>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</si>
  <si>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</si>
  <si>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</si>
  <si>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</si>
  <si>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</si>
  <si>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</si>
  <si>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</si>
  <si>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</si>
  <si>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</si>
  <si>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</si>
  <si>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</si>
  <si>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</si>
  <si>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</si>
  <si>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</si>
  <si>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</si>
  <si>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</si>
  <si>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</si>
  <si>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</si>
  <si>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</si>
  <si>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</si>
  <si>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</si>
  <si>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</si>
  <si>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</si>
  <si>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</si>
  <si>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</si>
  <si>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</si>
  <si>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</si>
  <si>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</si>
  <si>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</si>
  <si>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</si>
  <si>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</si>
  <si>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</si>
  <si>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</si>
  <si>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</si>
  <si>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</si>
  <si>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</si>
  <si>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</si>
  <si>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</si>
  <si>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</si>
  <si>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</si>
  <si>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</si>
  <si>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</si>
  <si>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</si>
  <si>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</si>
  <si>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</si>
  <si>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</si>
  <si>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</si>
  <si>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</si>
  <si>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</si>
  <si>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</si>
  <si>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</si>
  <si>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</si>
  <si>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</si>
  <si>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</si>
  <si>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</si>
  <si>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</si>
  <si>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</si>
  <si>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</si>
  <si>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</si>
  <si>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</si>
  <si>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</si>
  <si>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</si>
  <si>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</si>
  <si>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</si>
  <si>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</si>
  <si>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</si>
  <si>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</si>
  <si>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</si>
  <si>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</si>
  <si>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</si>
  <si>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</si>
  <si>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</si>
  <si>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</si>
  <si>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</si>
  <si>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</si>
  <si>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</si>
  <si>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</si>
  <si>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</si>
  <si>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</si>
  <si>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</si>
  <si>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</si>
  <si>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</si>
  <si>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</si>
  <si>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</si>
  <si>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</si>
  <si>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</si>
  <si>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</si>
  <si>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</si>
  <si>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</si>
  <si>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</si>
  <si>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</si>
  <si>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</si>
  <si>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</si>
  <si>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</si>
  <si>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</si>
  <si>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</si>
  <si>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</si>
  <si>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</si>
  <si>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</si>
  <si>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</si>
  <si>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</si>
  <si>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</si>
  <si>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</si>
  <si>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</si>
  <si>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</si>
  <si>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</si>
  <si>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</si>
  <si>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</si>
  <si>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</si>
  <si>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</si>
  <si>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</si>
  <si>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</si>
  <si>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</si>
  <si>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</si>
  <si>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</si>
  <si>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</si>
  <si>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</si>
  <si>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</si>
  <si>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</si>
  <si>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</si>
  <si>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</si>
  <si>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</si>
  <si>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</si>
  <si>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</si>
  <si>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</si>
  <si>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</si>
  <si>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</si>
  <si>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</si>
  <si>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</si>
  <si>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</si>
  <si>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</si>
  <si>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</si>
  <si>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</si>
  <si>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</si>
  <si>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</si>
  <si>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</si>
  <si>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</si>
  <si>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</si>
  <si>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</si>
  <si>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</si>
  <si>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</si>
  <si>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</si>
  <si>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</si>
  <si>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</si>
  <si>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</si>
  <si>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</si>
  <si>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</si>
  <si>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</si>
  <si>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</si>
  <si>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</si>
  <si>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</si>
  <si>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</si>
  <si>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</si>
  <si>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</si>
  <si>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</si>
  <si>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</si>
  <si>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</si>
  <si>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</si>
  <si>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</si>
  <si>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</si>
  <si>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</si>
  <si>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</si>
  <si>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</si>
  <si>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</si>
  <si>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</si>
  <si>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</si>
  <si>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</si>
  <si>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</si>
  <si>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</si>
  <si>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</si>
  <si>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</si>
  <si>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</si>
  <si>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</si>
  <si>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</si>
  <si>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</si>
  <si>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</si>
  <si>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</si>
  <si>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</si>
  <si>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</si>
  <si>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</si>
  <si>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</si>
  <si>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</si>
  <si>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</si>
  <si>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</si>
  <si>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</si>
  <si>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</si>
  <si>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</si>
  <si>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</si>
  <si>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</si>
  <si>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</si>
  <si>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</si>
  <si>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</si>
  <si>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</si>
  <si>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</si>
  <si>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</si>
  <si>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</si>
  <si>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</si>
  <si>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</si>
  <si>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</si>
  <si>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</si>
  <si>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</si>
  <si>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</si>
  <si>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</si>
  <si>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</si>
  <si>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</si>
  <si>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</si>
  <si>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</si>
  <si>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</si>
  <si>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</si>
  <si>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</si>
  <si>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</si>
  <si>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</si>
  <si>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</si>
  <si>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</si>
  <si>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</si>
  <si>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</si>
  <si>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</si>
  <si>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</si>
  <si>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</si>
  <si>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</si>
  <si>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</si>
  <si>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</si>
  <si>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</si>
  <si>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</si>
  <si>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</si>
  <si>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</si>
  <si>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</si>
  <si>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</si>
  <si>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</si>
  <si>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</si>
  <si>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</si>
  <si>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</si>
  <si>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</si>
  <si>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</si>
  <si>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</si>
  <si>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</si>
  <si>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</si>
  <si>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</si>
  <si>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</si>
  <si>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</si>
  <si>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</si>
  <si>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</si>
  <si>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</si>
  <si>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</si>
  <si>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</si>
  <si>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</si>
  <si>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</si>
  <si>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</si>
  <si>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</si>
  <si>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</si>
  <si>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</si>
  <si>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</si>
  <si>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</si>
  <si>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</si>
  <si>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</si>
  <si>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</si>
  <si>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</si>
  <si>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</si>
  <si>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</si>
  <si>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</si>
  <si>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</si>
  <si>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</si>
  <si>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</si>
  <si>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</si>
  <si>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</si>
  <si>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</si>
  <si>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</si>
  <si>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</si>
  <si>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</si>
  <si>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</si>
  <si>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</si>
  <si>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</si>
  <si>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</si>
  <si>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</si>
  <si>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</si>
  <si>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</si>
  <si>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</si>
  <si>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</si>
  <si>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</si>
  <si>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</si>
  <si>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</si>
  <si>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</si>
  <si>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</si>
  <si>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</si>
  <si>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</si>
  <si>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</si>
  <si>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</si>
  <si>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</si>
  <si>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</si>
  <si>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</si>
  <si>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</si>
  <si>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</si>
  <si>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</si>
  <si>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</si>
  <si>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</si>
  <si>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</si>
  <si>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</si>
  <si>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</si>
  <si>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</si>
  <si>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</si>
  <si>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</si>
  <si>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</si>
  <si>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</si>
  <si>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</si>
  <si>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</si>
  <si>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</si>
  <si>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</si>
  <si>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</si>
  <si>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</si>
  <si>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</si>
  <si>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</si>
  <si>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</si>
  <si>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</si>
  <si>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</si>
  <si>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</si>
  <si>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</si>
  <si>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</si>
  <si>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</si>
  <si>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</si>
  <si>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</si>
  <si>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</si>
  <si>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</si>
  <si>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</si>
  <si>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</si>
  <si>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</si>
  <si>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</si>
  <si>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</si>
  <si>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</si>
  <si>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</si>
  <si>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</si>
  <si>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</si>
  <si>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</si>
  <si>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</si>
  <si>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</si>
  <si>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</si>
  <si>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</si>
  <si>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</si>
  <si>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</si>
  <si>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</si>
  <si>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</si>
  <si>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</si>
  <si>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</si>
  <si>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</si>
  <si>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</si>
  <si>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</si>
  <si>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</si>
  <si>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</si>
  <si>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</si>
  <si>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</si>
  <si>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</si>
  <si>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</si>
  <si>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</si>
  <si>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</si>
  <si>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</si>
  <si>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</si>
  <si>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</si>
  <si>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</si>
  <si>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</si>
  <si>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</si>
  <si>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</si>
  <si>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</si>
  <si>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</si>
  <si>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</si>
  <si>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</si>
  <si>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</si>
  <si>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</si>
  <si>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</si>
  <si>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</si>
  <si>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</si>
  <si>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</si>
  <si>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</si>
  <si>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</si>
  <si>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</si>
  <si>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</si>
  <si>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</si>
  <si>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</si>
  <si>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</si>
  <si>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</si>
  <si>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</si>
  <si>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</si>
  <si>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</si>
  <si>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</si>
  <si>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</si>
  <si>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</si>
  <si>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</si>
  <si>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</si>
  <si>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</si>
  <si>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</si>
  <si>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</si>
  <si>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</si>
  <si>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</si>
  <si>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</si>
  <si>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</si>
  <si>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</si>
  <si>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</si>
  <si>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</si>
  <si>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</si>
  <si>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</si>
  <si>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</si>
  <si>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</si>
  <si>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</si>
  <si>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</si>
  <si>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</si>
  <si>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</si>
  <si>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</si>
  <si>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</si>
  <si>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</si>
  <si>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</si>
  <si>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</si>
  <si>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</si>
  <si>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</si>
  <si>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</si>
  <si>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</si>
  <si>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</si>
  <si>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</si>
  <si>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</si>
  <si>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</si>
  <si>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</si>
  <si>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</si>
  <si>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</si>
  <si>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</si>
  <si>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</si>
  <si>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</si>
  <si>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</si>
  <si>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</si>
  <si>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</si>
  <si>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</si>
  <si>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</si>
  <si>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</si>
  <si>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</si>
  <si>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</si>
  <si>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</si>
  <si>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</si>
  <si>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</si>
  <si>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</si>
  <si>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</si>
  <si>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</si>
  <si>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</si>
  <si>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</si>
  <si>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</si>
  <si>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</si>
  <si>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</si>
  <si>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</si>
  <si>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</si>
  <si>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</si>
  <si>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</si>
  <si>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</si>
  <si>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</si>
  <si>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</si>
  <si>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</si>
  <si>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</si>
  <si>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</si>
  <si>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</si>
  <si>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</si>
  <si>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</si>
  <si>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</si>
  <si>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</si>
  <si>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</si>
  <si>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</si>
  <si>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</si>
  <si>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</si>
  <si>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</si>
  <si>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</si>
  <si>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</si>
  <si>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</si>
  <si>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</si>
  <si>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</si>
  <si>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</si>
  <si>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</si>
  <si>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</si>
  <si>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</si>
  <si>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</si>
  <si>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</si>
  <si>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</si>
  <si>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</si>
  <si>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</si>
  <si>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</si>
  <si>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</si>
  <si>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</si>
  <si>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</si>
  <si>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</si>
  <si>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</si>
  <si>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</si>
  <si>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</si>
  <si>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</si>
  <si>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</si>
  <si>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</si>
  <si>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</si>
  <si>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</si>
  <si>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</si>
  <si>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</si>
  <si>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</si>
  <si>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</si>
  <si>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</si>
  <si>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</si>
  <si>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</si>
  <si>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</si>
  <si>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</si>
  <si>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</si>
  <si>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</si>
  <si>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</si>
  <si>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</si>
  <si>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</si>
  <si>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</si>
  <si>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</si>
  <si>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</si>
  <si>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</si>
  <si>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</si>
  <si>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</si>
  <si>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</si>
  <si>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</si>
  <si>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</si>
  <si>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</si>
  <si>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</si>
  <si>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</si>
  <si>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</si>
  <si>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</si>
  <si>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</si>
  <si>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</si>
  <si>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</si>
  <si>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</si>
  <si>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</si>
  <si>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</si>
  <si>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</si>
  <si>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</si>
  <si>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</si>
  <si>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</si>
  <si>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</si>
  <si>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</si>
  <si>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</si>
  <si>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</si>
  <si>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</si>
  <si>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</si>
  <si>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</si>
  <si>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</si>
  <si>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</si>
  <si>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</si>
  <si>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</si>
  <si>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</si>
  <si>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</si>
  <si>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</si>
  <si>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</si>
  <si>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</si>
  <si>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</si>
  <si>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</si>
  <si>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</si>
  <si>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</si>
  <si>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</si>
  <si>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</si>
  <si>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</si>
  <si>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</si>
  <si>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</si>
  <si>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</si>
  <si>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</si>
  <si>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</si>
  <si>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</si>
  <si>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</si>
  <si>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</si>
  <si>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</si>
  <si>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</si>
  <si>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</si>
  <si>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</si>
  <si>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</si>
  <si>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</si>
  <si>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</si>
  <si>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</si>
  <si>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</si>
  <si>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</si>
  <si>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</si>
  <si>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</si>
  <si>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</si>
  <si>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</si>
  <si>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</si>
  <si>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</si>
  <si>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</si>
  <si>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</si>
  <si>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</si>
  <si>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</si>
  <si>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</si>
  <si>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</si>
  <si>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</si>
  <si>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</si>
  <si>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</si>
  <si>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</si>
  <si>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</si>
  <si>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</si>
  <si>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</si>
  <si>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</si>
  <si>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</si>
  <si>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</si>
  <si>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</si>
  <si>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</si>
  <si>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</si>
  <si>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</si>
  <si>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</si>
  <si>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</si>
  <si>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</si>
  <si>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</si>
  <si>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</si>
  <si>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</si>
  <si>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</si>
  <si>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</si>
  <si>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</si>
  <si>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</si>
  <si>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</si>
  <si>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</si>
  <si>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</si>
  <si>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</si>
  <si>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</si>
  <si>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</si>
  <si>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</si>
  <si>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</si>
  <si>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</si>
  <si>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</si>
  <si>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</si>
  <si>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</si>
  <si>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</si>
  <si>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</si>
  <si>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</si>
  <si>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</si>
  <si>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</si>
  <si>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</si>
  <si>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</si>
  <si>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</si>
  <si>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</si>
  <si>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</si>
  <si>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</si>
  <si>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</si>
  <si>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</si>
  <si>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</si>
  <si>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</si>
  <si>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</si>
  <si>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</si>
  <si>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</si>
  <si>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</si>
  <si>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</si>
  <si>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</si>
  <si>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</si>
  <si>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</si>
  <si>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</si>
  <si>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</si>
  <si>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</si>
  <si>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</si>
  <si>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</si>
  <si>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</si>
  <si>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</si>
  <si>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</si>
  <si>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</si>
  <si>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</si>
  <si>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</si>
  <si>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</si>
  <si>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</si>
  <si>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</si>
  <si>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</si>
  <si>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</si>
  <si>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</si>
  <si>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</si>
  <si>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</si>
  <si>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</si>
  <si>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</si>
  <si>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</si>
  <si>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</si>
  <si>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</si>
  <si>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</si>
  <si>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</si>
  <si>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</si>
  <si>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</si>
  <si>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</si>
  <si>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</si>
  <si>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</si>
  <si>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</si>
  <si>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</si>
  <si>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</si>
  <si>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</si>
  <si>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</si>
  <si>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</si>
  <si>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</si>
  <si>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</si>
  <si>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</si>
  <si>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</si>
  <si>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</si>
  <si>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</si>
  <si>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</si>
  <si>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</si>
  <si>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</si>
  <si>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</si>
  <si>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</si>
  <si>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</si>
  <si>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</si>
  <si>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</si>
  <si>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</si>
  <si>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</si>
  <si>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</si>
  <si>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</si>
  <si>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</si>
  <si>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</si>
  <si>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</si>
  <si>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</si>
  <si>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</si>
  <si>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</si>
  <si>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</si>
  <si>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</si>
  <si>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</si>
  <si>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</si>
  <si>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</si>
  <si>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</si>
  <si>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</si>
  <si>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</si>
  <si>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</si>
  <si>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</si>
  <si>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</si>
  <si>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</si>
  <si>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</si>
  <si>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</si>
  <si>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</si>
  <si>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</si>
  <si>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</si>
  <si>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</si>
  <si>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</si>
  <si>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</si>
  <si>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</si>
  <si>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</si>
  <si>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</si>
  <si>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</si>
  <si>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</si>
  <si>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</si>
  <si>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</si>
  <si>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</si>
  <si>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</si>
  <si>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</si>
  <si>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</si>
  <si>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</si>
  <si>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</si>
  <si>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</si>
  <si>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</si>
  <si>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</si>
  <si>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</si>
  <si>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</si>
  <si>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</si>
  <si>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</si>
  <si>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</si>
  <si>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</si>
  <si>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</si>
  <si>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</si>
  <si>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</si>
  <si>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</si>
  <si>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</si>
  <si>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</si>
  <si>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</si>
  <si>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</si>
  <si>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</si>
  <si>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</si>
  <si>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</si>
  <si>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</si>
  <si>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</si>
  <si>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</si>
  <si>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</si>
  <si>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</si>
  <si>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</si>
  <si>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</si>
  <si>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</si>
  <si>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</si>
  <si>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</si>
  <si>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</si>
  <si>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</si>
  <si>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</si>
  <si>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</si>
  <si>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</si>
  <si>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</si>
  <si>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</si>
  <si>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</si>
  <si>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</si>
  <si>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</si>
  <si>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</si>
  <si>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</si>
  <si>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</si>
  <si>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</si>
  <si>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</si>
  <si>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</si>
  <si>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</si>
  <si>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</si>
  <si>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</si>
  <si>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</si>
  <si>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</si>
  <si>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</si>
  <si>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</si>
  <si>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</si>
  <si>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</si>
  <si>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</si>
  <si>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</si>
  <si>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</si>
  <si>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</si>
  <si>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</si>
  <si>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</si>
  <si>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</si>
  <si>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</si>
  <si>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</si>
  <si>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</si>
  <si>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</si>
  <si>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</si>
  <si>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</si>
  <si>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</si>
  <si>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</si>
  <si>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</si>
  <si>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</si>
  <si>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</si>
  <si>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</si>
  <si>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</si>
  <si>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</si>
  <si>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</si>
  <si>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</si>
  <si>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</si>
  <si>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</si>
  <si>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</si>
  <si>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</si>
  <si>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</si>
  <si>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</si>
  <si>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</si>
  <si>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</si>
  <si>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</si>
  <si>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</si>
  <si>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</si>
  <si>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</si>
  <si>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</si>
  <si>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</si>
  <si>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</si>
  <si>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</si>
  <si>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</si>
  <si>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</si>
  <si>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</si>
  <si>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</si>
  <si>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</si>
  <si>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</si>
  <si>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</si>
  <si>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</si>
  <si>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</si>
  <si>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</si>
  <si>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</si>
  <si>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</si>
  <si>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</si>
  <si>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</si>
  <si>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</si>
  <si>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</si>
  <si>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</si>
  <si>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</si>
  <si>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</si>
  <si>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</si>
  <si>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</si>
  <si>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</si>
  <si>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</si>
  <si>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</si>
  <si>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</si>
  <si>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</si>
  <si>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</si>
  <si>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</si>
  <si>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</si>
  <si>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</si>
  <si>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</si>
  <si>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</si>
  <si>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</si>
  <si>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</si>
  <si>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</si>
  <si>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</si>
  <si>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</si>
  <si>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</si>
  <si>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</si>
  <si>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</si>
  <si>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</si>
  <si>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</si>
  <si>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</si>
  <si>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</si>
  <si>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</si>
  <si>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</si>
  <si>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</si>
  <si>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</si>
  <si>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</si>
  <si>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</si>
  <si>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</si>
  <si>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</si>
  <si>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</si>
  <si>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</si>
  <si>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</si>
  <si>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</si>
  <si>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</si>
  <si>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</si>
  <si>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</si>
  <si>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</si>
  <si>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</si>
  <si>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</si>
  <si>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</si>
  <si>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</si>
  <si>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</si>
  <si>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</si>
  <si>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</si>
  <si>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</si>
  <si>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</si>
  <si>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</si>
  <si>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</si>
  <si>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</si>
  <si>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</si>
  <si>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</si>
  <si>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</si>
  <si>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</si>
  <si>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</si>
  <si>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</si>
  <si>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</si>
  <si>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</si>
  <si>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</si>
  <si>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</si>
  <si>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</si>
  <si>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</si>
  <si>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</si>
  <si>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</si>
  <si>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</si>
  <si>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</si>
  <si>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</si>
  <si>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</si>
  <si>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</si>
  <si>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</si>
  <si>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</si>
  <si>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</si>
  <si>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</si>
  <si>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</si>
  <si>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</si>
  <si>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</si>
  <si>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</si>
  <si>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</si>
  <si>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</si>
  <si>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</si>
  <si>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</si>
  <si>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</si>
  <si>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</si>
  <si>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</si>
  <si>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</si>
  <si>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</si>
  <si>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</si>
  <si>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</si>
  <si>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</si>
  <si>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</si>
  <si>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</si>
  <si>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</si>
  <si>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</si>
  <si>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</si>
  <si>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</si>
  <si>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</si>
  <si>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</si>
  <si>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</si>
  <si>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</si>
  <si>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</si>
  <si>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</si>
  <si>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</si>
  <si>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</si>
  <si>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</si>
  <si>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</si>
  <si>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</si>
  <si>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</si>
  <si>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</si>
  <si>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</si>
  <si>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</si>
  <si>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</si>
  <si>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</si>
  <si>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</si>
  <si>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</si>
  <si>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</si>
  <si>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</si>
  <si>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</si>
  <si>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</si>
  <si>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</si>
  <si>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</si>
  <si>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</si>
  <si>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</si>
  <si>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</si>
  <si>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</si>
  <si>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</si>
  <si>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</si>
  <si>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</si>
  <si>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</si>
  <si>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</si>
  <si>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</si>
  <si>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</si>
  <si>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</si>
  <si>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</si>
  <si>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</si>
  <si>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</si>
  <si>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</si>
  <si>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</si>
  <si>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</si>
  <si>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</si>
  <si>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</si>
  <si>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</si>
  <si>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</si>
  <si>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</si>
  <si>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</si>
  <si>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</si>
  <si>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</si>
  <si>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</si>
  <si>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</si>
  <si>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</si>
  <si>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</si>
  <si>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</si>
  <si>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</si>
  <si>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</si>
  <si>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</si>
  <si>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</si>
  <si>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</si>
  <si>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</si>
  <si>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</si>
  <si>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</si>
  <si>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</si>
  <si>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</si>
  <si>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</si>
  <si>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</si>
  <si>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</si>
  <si>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</si>
  <si>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</si>
  <si>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</si>
  <si>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</si>
  <si>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</si>
  <si>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</si>
  <si>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</si>
  <si>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</si>
  <si>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</si>
  <si>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</si>
  <si>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</si>
  <si>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</si>
  <si>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</si>
  <si>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</si>
  <si>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</si>
  <si>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</si>
  <si>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</si>
  <si>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</si>
  <si>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</si>
  <si>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</si>
  <si>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</si>
  <si>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</si>
  <si>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</si>
  <si>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</si>
  <si>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</si>
  <si>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</si>
  <si>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</si>
  <si>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</si>
  <si>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</si>
  <si>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</si>
  <si>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</si>
  <si>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</si>
  <si>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</si>
  <si>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</si>
  <si>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</si>
  <si>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</si>
  <si>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</si>
  <si>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</si>
  <si>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</si>
  <si>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</si>
  <si>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</si>
  <si>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</si>
  <si>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</si>
  <si>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</si>
  <si>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</si>
  <si>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</si>
  <si>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</si>
  <si>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</si>
  <si>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</si>
  <si>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</si>
  <si>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</si>
  <si>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</si>
  <si>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</si>
  <si>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</si>
  <si>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</si>
  <si>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</si>
  <si>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</si>
  <si>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</si>
  <si>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</si>
  <si>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</si>
  <si>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</si>
  <si>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</si>
  <si>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</si>
  <si>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</si>
  <si>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</si>
  <si>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</si>
  <si>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</si>
  <si>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</si>
  <si>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</si>
  <si>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</si>
  <si>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</si>
  <si>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</si>
  <si>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</si>
  <si>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</si>
  <si>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</si>
  <si>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</si>
  <si>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</si>
  <si>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</si>
  <si>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</si>
  <si>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</si>
  <si>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</si>
  <si>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</si>
  <si>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</si>
  <si>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</si>
  <si>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</si>
  <si>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</si>
  <si>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</si>
  <si>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</si>
  <si>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</si>
  <si>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</si>
  <si>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</si>
  <si>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</si>
  <si>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</si>
  <si>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</si>
  <si>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</si>
  <si>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</si>
  <si>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</si>
  <si>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</si>
  <si>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</si>
  <si>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</si>
  <si>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</si>
  <si>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</si>
  <si>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</si>
  <si>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</si>
  <si>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</si>
  <si>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</si>
  <si>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</si>
  <si>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</si>
  <si>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</si>
  <si>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</si>
  <si>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</si>
  <si>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</si>
  <si>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</si>
  <si>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</si>
  <si>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</si>
  <si>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</si>
  <si>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</si>
  <si>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</si>
  <si>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</si>
  <si>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</si>
  <si>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</si>
  <si>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</si>
  <si>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</si>
  <si>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</si>
  <si>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</si>
  <si>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</si>
  <si>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</si>
  <si>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</si>
  <si>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</si>
  <si>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</si>
  <si>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</si>
  <si>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</si>
  <si>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</si>
  <si>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</si>
  <si>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</si>
  <si>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</si>
  <si>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</si>
  <si>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</si>
  <si>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</si>
  <si>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</si>
  <si>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</si>
  <si>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</si>
  <si>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</si>
  <si>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</si>
  <si>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</si>
  <si>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</si>
  <si>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</si>
  <si>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</si>
  <si>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</si>
  <si>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</si>
  <si>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</si>
  <si>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</si>
  <si>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</si>
  <si>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</si>
  <si>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</si>
  <si>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</si>
  <si>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</si>
  <si>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</si>
  <si>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</si>
  <si>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</si>
  <si>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</si>
  <si>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</si>
  <si>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</si>
  <si>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</si>
  <si>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</si>
  <si>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</si>
  <si>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</si>
  <si>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</si>
  <si>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</si>
  <si>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</si>
  <si>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</si>
  <si>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</si>
  <si>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</si>
  <si>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</si>
  <si>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</si>
  <si>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</si>
  <si>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</si>
  <si>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</si>
  <si>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</si>
  <si>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</si>
  <si>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</si>
  <si>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</si>
  <si>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</si>
  <si>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</si>
  <si>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</si>
  <si>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</si>
  <si>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</si>
  <si>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</si>
  <si>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</si>
  <si>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</si>
  <si>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</si>
  <si>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</si>
  <si>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</si>
  <si>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</si>
  <si>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</si>
  <si>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</si>
  <si>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</si>
  <si>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</si>
  <si>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</si>
  <si>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</si>
  <si>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</si>
  <si>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</si>
  <si>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</si>
  <si>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</si>
  <si>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</si>
  <si>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</si>
  <si>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</si>
  <si>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</si>
  <si>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</si>
  <si>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</si>
  <si>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</si>
  <si>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</si>
  <si>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</si>
  <si>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</si>
  <si>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</si>
  <si>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</si>
  <si>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</si>
  <si>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</si>
  <si>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</si>
  <si>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</si>
  <si>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</si>
  <si>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</si>
  <si>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</si>
  <si>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</si>
  <si>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</si>
  <si>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</si>
  <si>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</si>
  <si>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</si>
  <si>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</si>
  <si>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</si>
  <si>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</si>
  <si>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</si>
  <si>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</si>
  <si>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</si>
  <si>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</si>
  <si>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</si>
  <si>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</si>
  <si>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</si>
  <si>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</si>
  <si>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</si>
  <si>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</si>
  <si>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</si>
  <si>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</si>
  <si>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</si>
  <si>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</si>
  <si>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</si>
  <si>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</si>
  <si>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</si>
  <si>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</si>
  <si>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</si>
  <si>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</si>
  <si>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</si>
  <si>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</si>
  <si>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</si>
  <si>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</si>
  <si>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</si>
  <si>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</si>
  <si>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</si>
  <si>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</si>
  <si>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</si>
  <si>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</si>
  <si>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</si>
  <si>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</si>
  <si>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</si>
  <si>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</si>
  <si>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</si>
  <si>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</si>
  <si>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</si>
  <si>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</si>
  <si>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</si>
  <si>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</si>
  <si>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</si>
  <si>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</si>
  <si>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</si>
  <si>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</si>
  <si>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</si>
  <si>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</si>
  <si>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</si>
  <si>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</si>
  <si>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</si>
  <si>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</si>
  <si>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</si>
  <si>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</si>
  <si>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</si>
  <si>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</si>
  <si>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</si>
  <si>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</si>
  <si>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</si>
  <si>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</si>
  <si>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</si>
  <si>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</si>
  <si>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</si>
  <si>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</si>
  <si>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</si>
  <si>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</si>
  <si>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</si>
  <si>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</si>
  <si>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</si>
  <si>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</si>
  <si>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</si>
  <si>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</si>
  <si>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</si>
  <si>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</si>
  <si>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</si>
  <si>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</si>
  <si>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</si>
  <si>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</si>
  <si>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</si>
  <si>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</si>
  <si>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</si>
  <si>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</si>
  <si>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</si>
  <si>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</si>
  <si>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</si>
  <si>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</si>
  <si>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</si>
  <si>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</si>
  <si>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</si>
  <si>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</si>
  <si>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</si>
  <si>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</si>
  <si>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</si>
  <si>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</si>
  <si>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</si>
  <si>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</si>
  <si>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</si>
  <si>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</si>
  <si>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</si>
  <si>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</si>
  <si>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</si>
  <si>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</si>
  <si>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</si>
  <si>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</si>
  <si>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</si>
  <si>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</si>
  <si>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</si>
  <si>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</si>
  <si>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</si>
  <si>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</si>
  <si>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</si>
  <si>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</si>
  <si>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</si>
  <si>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</si>
  <si>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</si>
  <si>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</si>
  <si>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</si>
  <si>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</si>
  <si>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</si>
  <si>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</si>
  <si>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</si>
  <si>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</si>
  <si>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</si>
  <si>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</si>
  <si>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</si>
  <si>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</si>
  <si>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</si>
  <si>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</si>
  <si>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</si>
  <si>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</si>
  <si>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</si>
  <si>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</si>
  <si>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</si>
  <si>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</si>
  <si>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</si>
  <si>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</si>
  <si>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</si>
  <si>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</si>
  <si>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</si>
  <si>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</si>
  <si>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</si>
  <si>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</si>
  <si>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</si>
  <si>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</si>
  <si>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</si>
  <si>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</si>
  <si>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</si>
  <si>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</si>
  <si>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</si>
  <si>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</si>
  <si>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</si>
  <si>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</si>
  <si>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</si>
  <si>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</si>
  <si>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</si>
  <si>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</si>
  <si>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</si>
  <si>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</si>
  <si>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</si>
  <si>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</si>
  <si>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</si>
  <si>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</si>
  <si>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</si>
  <si>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</si>
  <si>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</si>
  <si>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</si>
  <si>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</si>
  <si>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</si>
  <si>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</si>
  <si>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</si>
  <si>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</si>
  <si>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</si>
  <si>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</si>
  <si>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</si>
  <si>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</si>
  <si>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</si>
  <si>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</si>
  <si>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</si>
  <si>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</si>
  <si>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</si>
  <si>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</si>
  <si>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</si>
  <si>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</si>
  <si>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</si>
  <si>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</si>
  <si>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</si>
  <si>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</si>
  <si>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</si>
  <si>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</si>
  <si>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</si>
  <si>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</si>
  <si>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</si>
  <si>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</si>
  <si>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</si>
  <si>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</si>
  <si>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</si>
  <si>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</si>
  <si>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</si>
  <si>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</si>
  <si>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</si>
  <si>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</si>
  <si>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</si>
  <si>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</si>
  <si>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</si>
  <si>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</si>
  <si>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</si>
  <si>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</si>
  <si>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</si>
  <si>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</si>
  <si>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</si>
  <si>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</si>
  <si>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</si>
  <si>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</si>
  <si>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</si>
  <si>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</si>
  <si>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</si>
  <si>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</si>
  <si>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</si>
  <si>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</si>
  <si>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</si>
  <si>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</si>
  <si>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</si>
  <si>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</si>
  <si>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</si>
  <si>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</si>
  <si>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</si>
  <si>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</si>
  <si>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</si>
  <si>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</si>
  <si>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</si>
  <si>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</si>
  <si>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</si>
  <si>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</si>
  <si>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</si>
  <si>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</si>
  <si>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</si>
  <si>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</si>
  <si>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</si>
  <si>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</si>
  <si>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</si>
  <si>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</si>
  <si>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</si>
  <si>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</si>
  <si>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</si>
  <si>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</si>
  <si>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</si>
  <si>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</si>
  <si>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</si>
  <si>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</si>
  <si>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</si>
  <si>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</si>
  <si>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</si>
  <si>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</si>
  <si>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</si>
  <si>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</si>
  <si>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</si>
  <si>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</si>
  <si>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</si>
  <si>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</si>
  <si>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</si>
  <si>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</si>
  <si>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</si>
  <si>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</si>
  <si>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</si>
  <si>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</si>
  <si>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</si>
  <si>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</si>
  <si>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</si>
  <si>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</si>
  <si>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</si>
  <si>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</si>
  <si>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</si>
  <si>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</si>
  <si>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</si>
  <si>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</si>
  <si>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</si>
  <si>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</si>
  <si>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</si>
  <si>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</si>
  <si>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</si>
  <si>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</si>
  <si>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</si>
  <si>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</si>
  <si>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</si>
  <si>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</si>
  <si>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</si>
  <si>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</si>
  <si>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</si>
  <si>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</si>
  <si>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</si>
  <si>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</si>
  <si>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</si>
  <si>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</si>
  <si>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</si>
  <si>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</si>
  <si>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</si>
  <si>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</si>
  <si>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</si>
  <si>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</si>
  <si>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</si>
  <si>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</si>
  <si>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</si>
  <si>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</si>
  <si>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</si>
  <si>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</si>
  <si>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</si>
  <si>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</si>
  <si>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</si>
  <si>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</si>
  <si>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</si>
  <si>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</si>
  <si>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</si>
  <si>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</si>
  <si>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</si>
  <si>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</si>
  <si>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</si>
  <si>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</si>
  <si>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</si>
  <si>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</si>
  <si>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</si>
  <si>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</si>
  <si>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</si>
  <si>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</si>
  <si>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</si>
  <si>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</si>
  <si>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</si>
  <si>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</si>
  <si>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</si>
  <si>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</si>
  <si>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</si>
  <si>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</si>
  <si>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</si>
  <si>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</si>
  <si>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</si>
  <si>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</si>
  <si>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</si>
  <si>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</si>
  <si>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</si>
  <si>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</si>
  <si>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</si>
  <si>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</si>
  <si>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</si>
  <si>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</si>
  <si>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</si>
  <si>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</si>
  <si>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</si>
  <si>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</si>
  <si>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</si>
  <si>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</si>
  <si>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</si>
  <si>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</si>
  <si>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</si>
  <si>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</si>
  <si>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</si>
  <si>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</si>
  <si>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</si>
  <si>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</si>
  <si>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</si>
  <si>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</si>
  <si>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</si>
  <si>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</si>
  <si>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</si>
  <si>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</si>
  <si>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</si>
  <si>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</si>
  <si>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</si>
  <si>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</si>
  <si>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</si>
  <si>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</si>
  <si>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</si>
  <si>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</si>
  <si>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</si>
  <si>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</si>
  <si>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</si>
  <si>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</si>
  <si>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</si>
  <si>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</si>
  <si>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</si>
  <si>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</si>
  <si>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</si>
  <si>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</si>
  <si>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</si>
  <si>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</si>
  <si>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</si>
  <si>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</si>
  <si>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</si>
  <si>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</si>
  <si>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</si>
  <si>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</si>
  <si>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</si>
  <si>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</si>
  <si>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</si>
  <si>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</si>
  <si>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</si>
  <si>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</si>
  <si>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</si>
  <si>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</si>
  <si>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</si>
  <si>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</si>
  <si>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</si>
  <si>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</si>
  <si>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</si>
  <si>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</si>
  <si>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</si>
  <si>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</si>
  <si>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</si>
  <si>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</si>
  <si>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</si>
  <si>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</si>
  <si>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</si>
  <si>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</si>
  <si>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</si>
  <si>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</si>
  <si>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</si>
  <si>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</si>
  <si>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</si>
  <si>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</si>
  <si>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</si>
  <si>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</si>
  <si>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</si>
  <si>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</si>
  <si>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</si>
  <si>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</si>
  <si>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</si>
  <si>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</si>
  <si>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</si>
  <si>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</si>
  <si>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</si>
  <si>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</si>
  <si>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</si>
  <si>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</si>
  <si>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</si>
  <si>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</si>
  <si>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</si>
  <si>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</si>
  <si>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</si>
  <si>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</si>
  <si>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</si>
  <si>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</si>
  <si>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</si>
  <si>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</si>
  <si>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</si>
  <si>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</si>
  <si>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</si>
  <si>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</si>
  <si>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</si>
  <si>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</si>
  <si>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</si>
  <si>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</si>
  <si>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</si>
  <si>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</si>
  <si>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</si>
  <si>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</si>
  <si>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</si>
  <si>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</si>
  <si>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</si>
  <si>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</si>
  <si>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</si>
  <si>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</si>
  <si>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</si>
  <si>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</si>
  <si>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</si>
  <si>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</si>
  <si>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</si>
  <si>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</si>
  <si>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</si>
  <si>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</si>
  <si>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</si>
  <si>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</si>
  <si>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</si>
  <si>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</si>
  <si>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</si>
  <si>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</si>
  <si>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</si>
  <si>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</si>
  <si>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</si>
  <si>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</si>
  <si>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</si>
  <si>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</si>
  <si>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</si>
  <si>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</si>
  <si>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</si>
  <si>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</si>
  <si>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</si>
  <si>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</si>
  <si>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</si>
  <si>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</si>
  <si>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</si>
  <si>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</si>
  <si>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</si>
  <si>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</si>
  <si>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</si>
  <si>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</si>
  <si>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</si>
  <si>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</si>
  <si>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</si>
  <si>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</si>
  <si>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</si>
  <si>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</si>
  <si>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</si>
  <si>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</si>
  <si>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</si>
  <si>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</si>
  <si>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</si>
  <si>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</si>
  <si>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</si>
  <si>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</si>
  <si>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</si>
  <si>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</si>
  <si>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</si>
  <si>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</si>
  <si>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</si>
  <si>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</si>
  <si>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</si>
  <si>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</si>
  <si>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</si>
  <si>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</si>
  <si>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</si>
  <si>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</si>
  <si>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</si>
  <si>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</si>
  <si>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</si>
  <si>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</si>
  <si>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</si>
  <si>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</si>
  <si>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</si>
  <si>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</si>
  <si>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</si>
  <si>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</si>
  <si>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</si>
  <si>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</si>
  <si>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</si>
  <si>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</si>
  <si>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</si>
  <si>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</si>
  <si>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</si>
  <si>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</si>
  <si>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</si>
  <si>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</si>
  <si>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</si>
  <si>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</si>
  <si>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</si>
  <si>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</si>
  <si>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</si>
  <si>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</si>
  <si>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</si>
  <si>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</si>
  <si>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</si>
  <si>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</si>
  <si>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</si>
  <si>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</si>
  <si>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</si>
  <si>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</si>
  <si>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</si>
  <si>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</si>
  <si>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</si>
  <si>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</si>
  <si>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</si>
  <si>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</si>
  <si>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</si>
  <si>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</si>
  <si>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</si>
  <si>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</si>
  <si>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</si>
  <si>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</si>
  <si>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</si>
  <si>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</si>
  <si>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</si>
  <si>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</si>
  <si>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</si>
  <si>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</si>
  <si>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</si>
  <si>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</si>
  <si>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</si>
  <si>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</si>
  <si>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</si>
  <si>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</si>
  <si>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</si>
  <si>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</si>
  <si>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</si>
  <si>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</si>
  <si>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</si>
  <si>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</si>
  <si>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</si>
  <si>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</si>
  <si>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</si>
  <si>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</si>
  <si>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</si>
  <si>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</si>
  <si>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</si>
  <si>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</si>
  <si>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</si>
  <si>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</si>
  <si>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</si>
  <si>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</si>
  <si>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</si>
  <si>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</si>
  <si>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</si>
  <si>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</si>
  <si>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</si>
  <si>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</si>
  <si>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</si>
  <si>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</si>
  <si>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</si>
  <si>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</si>
  <si>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</si>
  <si>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</si>
  <si>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</si>
  <si>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</si>
  <si>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</si>
  <si>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</si>
  <si>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</si>
  <si>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</si>
  <si>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</si>
  <si>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</si>
  <si>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</si>
  <si>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</si>
  <si>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</si>
  <si>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</si>
  <si>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</si>
  <si>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</si>
  <si>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</si>
  <si>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</si>
  <si>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</si>
  <si>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</si>
  <si>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</si>
  <si>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</si>
  <si>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</si>
  <si>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</si>
  <si>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</si>
  <si>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</si>
  <si>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</si>
  <si>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</si>
  <si>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</si>
  <si>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</si>
  <si>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</si>
  <si>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</si>
  <si>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</si>
  <si>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</si>
  <si>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</si>
  <si>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</si>
  <si>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</si>
  <si>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</si>
  <si>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</si>
  <si>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</si>
  <si>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</si>
  <si>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</si>
  <si>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</si>
  <si>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</si>
  <si>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</si>
  <si>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</si>
  <si>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</si>
  <si>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</si>
  <si>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</si>
  <si>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</si>
  <si>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</si>
  <si>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</si>
  <si>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</si>
  <si>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</si>
  <si>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</si>
  <si>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</si>
  <si>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</si>
  <si>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</si>
  <si>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</si>
  <si>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</si>
  <si>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</si>
  <si>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</si>
  <si>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</si>
  <si>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</si>
  <si>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</si>
  <si>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</si>
  <si>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</si>
  <si>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</si>
  <si>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</si>
  <si>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</si>
  <si>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</si>
  <si>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</si>
  <si>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</si>
  <si>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</si>
  <si>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</si>
  <si>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</si>
  <si>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</si>
  <si>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</si>
  <si>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</si>
  <si>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</si>
  <si>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</si>
  <si>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</si>
  <si>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</si>
  <si>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</si>
  <si>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</si>
  <si>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</si>
  <si>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</si>
  <si>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</si>
  <si>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</si>
  <si>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</si>
  <si>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</si>
  <si>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</si>
  <si>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</si>
  <si>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</si>
  <si>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</si>
  <si>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</si>
  <si>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</si>
  <si>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</si>
  <si>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</si>
  <si>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</si>
  <si>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</si>
  <si>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</si>
  <si>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</si>
  <si>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</si>
  <si>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</si>
  <si>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</si>
  <si>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</si>
  <si>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</si>
  <si>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</si>
  <si>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</si>
  <si>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</si>
  <si>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</si>
  <si>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</si>
  <si>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</si>
  <si>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</si>
  <si>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</si>
  <si>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</si>
  <si>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</si>
  <si>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</si>
  <si>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</si>
  <si>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</si>
  <si>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</si>
  <si>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</si>
  <si>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</si>
  <si>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</si>
  <si>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</si>
  <si>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</si>
  <si>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</si>
  <si>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</si>
  <si>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</si>
  <si>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</si>
  <si>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</si>
  <si>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</si>
  <si>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</si>
  <si>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</si>
  <si>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</si>
  <si>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</si>
  <si>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</si>
  <si>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</si>
  <si>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</si>
  <si>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</si>
  <si>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</si>
  <si>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</si>
  <si>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</si>
  <si>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</si>
  <si>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</si>
  <si>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</si>
  <si>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</si>
  <si>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</si>
  <si>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</si>
  <si>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</si>
  <si>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</si>
  <si>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</si>
  <si>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</si>
  <si>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</si>
  <si>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</si>
  <si>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</si>
  <si>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</si>
  <si>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</si>
  <si>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</si>
  <si>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</si>
  <si>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</si>
  <si>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</si>
  <si>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</si>
  <si>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</si>
  <si>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</si>
  <si>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</si>
  <si>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</si>
  <si>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</si>
  <si>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</si>
  <si>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</si>
  <si>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</si>
  <si>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</si>
  <si>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</si>
  <si>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</si>
  <si>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</si>
  <si>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</si>
  <si>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</si>
  <si>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</si>
  <si>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</si>
  <si>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</si>
  <si>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</si>
  <si>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</si>
  <si>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</si>
  <si>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</si>
  <si>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</si>
  <si>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</si>
  <si>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</si>
  <si>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</si>
  <si>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</si>
  <si>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</si>
  <si>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</si>
  <si>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</si>
  <si>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</si>
  <si>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</si>
  <si>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</si>
  <si>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</si>
  <si>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</si>
  <si>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</si>
  <si>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</si>
  <si>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</si>
  <si>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</si>
  <si>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</si>
  <si>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</si>
  <si>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</si>
  <si>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</si>
  <si>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</si>
  <si>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</si>
  <si>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</si>
  <si>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</si>
  <si>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</si>
  <si>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</si>
  <si>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</si>
  <si>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</si>
  <si>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</si>
  <si>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</si>
  <si>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</si>
  <si>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</si>
  <si>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</si>
  <si>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</si>
  <si>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</si>
  <si>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</si>
  <si>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</si>
  <si>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</si>
  <si>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</si>
  <si>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</si>
  <si>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</si>
  <si>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</si>
  <si>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</si>
  <si>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</si>
  <si>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</si>
  <si>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</si>
  <si>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</si>
  <si>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</si>
  <si>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</si>
  <si>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</si>
  <si>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</si>
  <si>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</si>
  <si>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</si>
  <si>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</si>
  <si>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</si>
  <si>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</si>
  <si>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</si>
  <si>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</si>
  <si>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</si>
  <si>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</si>
  <si>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</si>
  <si>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</si>
  <si>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</si>
  <si>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</si>
  <si>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</si>
  <si>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</si>
  <si>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</si>
  <si>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</si>
  <si>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</si>
  <si>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</si>
  <si>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</si>
  <si>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</si>
  <si>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</si>
  <si>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</si>
  <si>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</si>
  <si>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</si>
  <si>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</si>
  <si>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</si>
  <si>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</si>
  <si>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</si>
  <si>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</si>
  <si>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</si>
  <si>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</si>
  <si>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</si>
  <si>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</si>
  <si>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</si>
  <si>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</si>
  <si>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</si>
  <si>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</si>
  <si>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</si>
  <si>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</si>
  <si>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</si>
  <si>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</si>
  <si>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</si>
  <si>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</si>
  <si>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</si>
  <si>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</si>
  <si>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</si>
  <si>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</si>
  <si>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</si>
  <si>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</si>
  <si>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</si>
  <si>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</si>
  <si>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</si>
  <si>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</si>
  <si>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</si>
  <si>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</si>
  <si>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</si>
  <si>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</si>
  <si>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</si>
  <si>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</si>
  <si>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</si>
  <si>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</si>
  <si>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</si>
  <si>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</si>
  <si>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</si>
  <si>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</si>
  <si>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</si>
  <si>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</si>
  <si>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</si>
  <si>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</si>
  <si>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</si>
  <si>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</si>
  <si>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</si>
  <si>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</si>
  <si>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</si>
  <si>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</si>
  <si>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</si>
  <si>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</si>
  <si>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</si>
  <si>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</si>
  <si>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</si>
  <si>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</si>
  <si>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</si>
  <si>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</si>
  <si>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</si>
  <si>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</si>
  <si>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</si>
  <si>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</si>
  <si>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</si>
  <si>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</si>
  <si>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</si>
  <si>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</si>
  <si>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</si>
  <si>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</si>
  <si>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</si>
  <si>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</si>
  <si>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</si>
  <si>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</si>
  <si>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</si>
  <si>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</si>
  <si>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</si>
  <si>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</si>
  <si>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</si>
  <si>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</si>
  <si>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</si>
  <si>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</si>
  <si>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</si>
  <si>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</si>
  <si>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</si>
  <si>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</si>
  <si>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</si>
  <si>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</si>
  <si>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</si>
  <si>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</si>
  <si>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</si>
  <si>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</si>
  <si>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</si>
  <si>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</si>
  <si>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</si>
  <si>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</si>
  <si>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</si>
  <si>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</si>
  <si>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</si>
  <si>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</si>
  <si>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</si>
  <si>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</si>
  <si>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</si>
  <si>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</si>
  <si>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</si>
  <si>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</si>
  <si>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</si>
  <si>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</si>
  <si>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</si>
  <si>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</si>
  <si>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</si>
  <si>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</si>
  <si>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</si>
  <si>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</si>
  <si>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</si>
  <si>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</si>
  <si>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</si>
  <si>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</si>
  <si>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</si>
  <si>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</si>
  <si>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</si>
  <si>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</si>
  <si>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</si>
  <si>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</si>
  <si>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</si>
  <si>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</si>
  <si>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</si>
  <si>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</si>
  <si>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</si>
  <si>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</si>
  <si>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</si>
  <si>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</si>
  <si>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</si>
  <si>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</si>
  <si>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</si>
  <si>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</si>
  <si>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</si>
  <si>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</si>
  <si>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</si>
  <si>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</si>
  <si>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</si>
  <si>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</si>
  <si>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</si>
  <si>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</si>
  <si>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</si>
  <si>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</si>
  <si>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</si>
  <si>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</si>
  <si>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</si>
  <si>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</si>
  <si>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</si>
  <si>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</si>
  <si>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</si>
  <si>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</si>
  <si>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</si>
  <si>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</si>
  <si>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</si>
  <si>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</si>
  <si>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</si>
  <si>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</si>
  <si>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</si>
  <si>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</si>
  <si>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</si>
  <si>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</si>
  <si>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</si>
  <si>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</si>
  <si>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</si>
  <si>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</si>
  <si>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</si>
  <si>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</si>
  <si>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</si>
  <si>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</si>
  <si>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</si>
  <si>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</si>
  <si>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</si>
  <si>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</si>
  <si>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</si>
  <si>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</si>
  <si>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</si>
  <si>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</si>
  <si>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</si>
  <si>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</si>
  <si>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</si>
  <si>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</si>
  <si>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</si>
  <si>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</si>
  <si>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</si>
  <si>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</si>
  <si>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</si>
  <si>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</si>
  <si>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</si>
  <si>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</si>
  <si>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</si>
  <si>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</si>
  <si>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</si>
  <si>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</si>
  <si>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</si>
  <si>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</si>
  <si>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</si>
  <si>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</si>
  <si>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</si>
  <si>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</si>
  <si>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</si>
  <si>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</si>
  <si>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</si>
  <si>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</si>
  <si>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</si>
  <si>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</si>
  <si>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</si>
  <si>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</si>
  <si>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</si>
  <si>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</si>
  <si>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</si>
  <si>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</si>
  <si>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</si>
  <si>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</si>
  <si>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</si>
  <si>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</si>
  <si>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</si>
  <si>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</si>
  <si>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</si>
  <si>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</si>
  <si>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</si>
  <si>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</si>
  <si>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</si>
  <si>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</si>
  <si>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</si>
  <si>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</si>
  <si>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</si>
  <si>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</si>
  <si>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</si>
  <si>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</si>
  <si>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</si>
  <si>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</si>
  <si>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</si>
  <si>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</si>
  <si>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</si>
  <si>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</si>
  <si>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</si>
  <si>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</si>
  <si>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</si>
  <si>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</si>
  <si>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</si>
  <si>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</si>
  <si>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</si>
  <si>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</si>
  <si>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</si>
  <si>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</si>
  <si>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</si>
  <si>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</si>
  <si>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</si>
  <si>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</si>
  <si>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</si>
  <si>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</si>
  <si>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</si>
  <si>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</si>
  <si>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</si>
  <si>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</si>
  <si>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</si>
  <si>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</si>
  <si>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</si>
  <si>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</si>
  <si>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</si>
  <si>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</si>
  <si>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</si>
  <si>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</si>
  <si>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</si>
  <si>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</si>
  <si>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</si>
  <si>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</si>
  <si>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</si>
  <si>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</si>
  <si>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</si>
  <si>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</si>
  <si>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</si>
  <si>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</si>
  <si>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</si>
  <si>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</si>
  <si>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</si>
  <si>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</si>
  <si>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</si>
  <si>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</si>
  <si>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</si>
  <si>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</si>
  <si>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</si>
  <si>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</si>
  <si>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</si>
  <si>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</si>
  <si>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</si>
  <si>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</si>
  <si>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</si>
  <si>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</si>
  <si>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</si>
  <si>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</si>
  <si>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</si>
  <si>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</si>
  <si>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</si>
  <si>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</si>
  <si>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</si>
  <si>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</si>
  <si>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</si>
  <si>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</si>
  <si>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</si>
  <si>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</si>
  <si>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</si>
  <si>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</si>
  <si>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</si>
  <si>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</si>
  <si>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</si>
  <si>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</si>
  <si>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</si>
  <si>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</si>
  <si>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</si>
  <si>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</si>
  <si>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</si>
  <si>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</si>
  <si>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</si>
  <si>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</si>
  <si>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</si>
  <si>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</si>
  <si>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</si>
  <si>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</si>
  <si>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</si>
  <si>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</si>
  <si>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</si>
  <si>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</si>
  <si>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</si>
  <si>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</si>
  <si>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</si>
  <si>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</si>
  <si>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</si>
  <si>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</si>
  <si>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</si>
  <si>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</si>
  <si>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</si>
  <si>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</si>
  <si>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</si>
  <si>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</si>
  <si>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</si>
  <si>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</si>
  <si>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</si>
  <si>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</si>
  <si>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</si>
  <si>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</si>
  <si>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</si>
  <si>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</si>
  <si>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</si>
  <si>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</si>
  <si>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</si>
  <si>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</si>
  <si>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</si>
  <si>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</si>
  <si>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</si>
  <si>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</si>
  <si>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</si>
  <si>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</si>
  <si>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</si>
  <si>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</si>
  <si>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</si>
  <si>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</si>
  <si>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</si>
  <si>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</si>
  <si>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</si>
  <si>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</si>
  <si>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</si>
  <si>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</si>
  <si>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</si>
  <si>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</si>
  <si>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</si>
  <si>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</si>
  <si>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</si>
  <si>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</si>
  <si>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</si>
  <si>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</si>
  <si>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</si>
  <si>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</si>
  <si>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</si>
  <si>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</si>
  <si>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</si>
  <si>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</si>
  <si>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</si>
  <si>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</si>
  <si>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</si>
  <si>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</si>
  <si>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</si>
  <si>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</si>
  <si>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</si>
  <si>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</si>
  <si>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</si>
  <si>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</si>
  <si>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</si>
  <si>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</si>
  <si>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</si>
  <si>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</si>
  <si>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</si>
  <si>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</si>
  <si>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</si>
  <si>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</si>
  <si>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</si>
  <si>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</si>
  <si>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</si>
  <si>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</si>
  <si>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</si>
  <si>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</si>
  <si>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</si>
  <si>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</si>
  <si>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</si>
  <si>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</si>
  <si>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</si>
  <si>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</si>
  <si>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</si>
  <si>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</si>
  <si>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</si>
  <si>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</si>
  <si>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</si>
  <si>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</si>
  <si>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</si>
  <si>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</si>
  <si>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</si>
  <si>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</si>
  <si>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</si>
  <si>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</si>
  <si>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</si>
  <si>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</si>
  <si>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</si>
  <si>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</si>
  <si>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</si>
  <si>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</si>
  <si>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</si>
  <si>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</si>
  <si>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</si>
  <si>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</si>
  <si>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</si>
  <si>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</si>
  <si>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</si>
  <si>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</si>
  <si>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</si>
  <si>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</si>
  <si>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</si>
  <si>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</si>
  <si>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</si>
  <si>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</si>
  <si>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</si>
  <si>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</si>
  <si>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</si>
  <si>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</si>
  <si>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</si>
  <si>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</si>
  <si>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</si>
  <si>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</si>
  <si>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</si>
  <si>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</si>
  <si>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</si>
  <si>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</si>
  <si>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</si>
  <si>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</si>
  <si>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</si>
  <si>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</si>
  <si>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</si>
  <si>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</si>
  <si>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</si>
  <si>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</si>
  <si>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</si>
  <si>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</si>
  <si>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</si>
  <si>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</si>
  <si>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</si>
  <si>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</si>
  <si>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</si>
  <si>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</si>
  <si>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</si>
  <si>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</si>
  <si>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</si>
  <si>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</si>
  <si>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</si>
  <si>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</si>
  <si>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</si>
  <si>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</si>
  <si>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</si>
  <si>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</si>
  <si>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</si>
  <si>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</si>
  <si>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</si>
  <si>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</si>
  <si>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</si>
  <si>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</si>
  <si>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</si>
  <si>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</si>
  <si>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</si>
  <si>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</si>
  <si>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</si>
  <si>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</si>
  <si>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</si>
  <si>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</si>
  <si>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</si>
  <si>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</si>
  <si>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</si>
  <si>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</si>
  <si>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</si>
  <si>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</si>
  <si>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</si>
  <si>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</si>
  <si>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</si>
  <si>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</si>
  <si>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</si>
  <si>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</si>
  <si>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</si>
  <si>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</si>
  <si>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</si>
  <si>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</si>
  <si>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</si>
  <si>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</si>
  <si>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</si>
  <si>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</si>
  <si>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</si>
  <si>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</si>
  <si>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</si>
  <si>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</si>
  <si>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</si>
  <si>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</si>
  <si>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</si>
  <si>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</si>
  <si>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</si>
  <si>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</si>
  <si>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</si>
  <si>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</si>
  <si>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</si>
  <si>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</si>
  <si>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</si>
  <si>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</si>
  <si>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</si>
  <si>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</si>
  <si>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</si>
  <si>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</si>
  <si>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</si>
  <si>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</si>
  <si>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</si>
  <si>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</si>
  <si>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</si>
  <si>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</si>
  <si>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</si>
  <si>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</si>
  <si>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</si>
  <si>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</si>
  <si>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</si>
  <si>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</si>
  <si>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</si>
  <si>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</si>
  <si>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</si>
  <si>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</si>
  <si>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</si>
  <si>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</si>
  <si>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</si>
  <si>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</si>
  <si>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</si>
  <si>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</si>
  <si>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</si>
  <si>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</si>
  <si>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</si>
  <si>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</si>
  <si>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</si>
  <si>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</si>
  <si>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</si>
  <si>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</si>
  <si>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</si>
  <si>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</si>
  <si>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</si>
  <si>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</si>
  <si>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</si>
  <si>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</si>
  <si>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</si>
  <si>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</si>
  <si>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</si>
  <si>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</si>
  <si>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</si>
  <si>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</si>
  <si>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</si>
  <si>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</si>
  <si>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</si>
  <si>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</si>
  <si>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</si>
  <si>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</si>
  <si>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</si>
  <si>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</si>
  <si>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</si>
  <si>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</si>
  <si>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</si>
  <si>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</si>
  <si>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</si>
  <si>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</si>
  <si>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</si>
  <si>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</si>
  <si>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</si>
  <si>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</si>
  <si>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</si>
  <si>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</si>
  <si>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</si>
  <si>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</si>
  <si>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</si>
  <si>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</si>
  <si>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</si>
  <si>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</si>
  <si>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</si>
  <si>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</si>
  <si>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</si>
  <si>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</si>
  <si>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</si>
  <si>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</si>
  <si>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</si>
  <si>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</si>
  <si>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</si>
  <si>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</si>
  <si>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</si>
  <si>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</si>
  <si>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</si>
  <si>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</si>
  <si>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</si>
  <si>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</si>
  <si>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</si>
  <si>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</si>
  <si>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</si>
  <si>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</si>
  <si>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</si>
  <si>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</si>
  <si>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</si>
  <si>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</si>
  <si>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</si>
  <si>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</si>
  <si>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</si>
  <si>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</si>
  <si>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</si>
  <si>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</si>
  <si>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</si>
  <si>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</si>
  <si>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</si>
  <si>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</si>
  <si>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</si>
  <si>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</si>
  <si>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</si>
  <si>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</si>
  <si>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</si>
  <si>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</si>
  <si>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</si>
  <si>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</si>
  <si>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</si>
  <si>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</si>
  <si>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</si>
  <si>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</si>
  <si>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</si>
  <si>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</si>
  <si>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</si>
  <si>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</si>
  <si>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</si>
  <si>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</si>
  <si>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</si>
  <si>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</si>
  <si>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</si>
  <si>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</si>
  <si>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</si>
  <si>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</si>
  <si>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</si>
  <si>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</si>
  <si>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</si>
  <si>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</si>
  <si>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</si>
  <si>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</si>
  <si>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</si>
  <si>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</si>
  <si>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</si>
  <si>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</si>
  <si>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</si>
  <si>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</si>
  <si>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</si>
  <si>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</si>
  <si>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</si>
  <si>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</si>
  <si>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</si>
  <si>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</si>
  <si>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</si>
  <si>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</si>
  <si>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</si>
  <si>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</si>
  <si>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</si>
  <si>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</si>
  <si>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</si>
  <si>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</si>
  <si>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</si>
  <si>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</si>
  <si>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</si>
  <si>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</si>
  <si>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</si>
  <si>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</si>
  <si>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</si>
  <si>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</si>
  <si>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</si>
  <si>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</si>
  <si>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</si>
  <si>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</si>
  <si>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</si>
  <si>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</si>
  <si>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</si>
  <si>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</si>
  <si>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</si>
  <si>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</si>
  <si>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</si>
  <si>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</si>
  <si>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</si>
  <si>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</si>
  <si>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</si>
  <si>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</si>
  <si>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</si>
  <si>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</si>
  <si>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</si>
  <si>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</si>
  <si>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</si>
  <si>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</si>
  <si>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</si>
  <si>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</si>
  <si>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</si>
  <si>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</si>
  <si>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</si>
  <si>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</si>
  <si>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</si>
  <si>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</si>
  <si>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</si>
  <si>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</si>
  <si>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</si>
  <si>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</si>
  <si>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</si>
  <si>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</si>
  <si>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</si>
  <si>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</si>
  <si>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</si>
  <si>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</si>
  <si>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</si>
  <si>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</si>
  <si>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</si>
  <si>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</si>
  <si>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</si>
  <si>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</si>
  <si>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</si>
  <si>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</si>
  <si>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</si>
  <si>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</si>
  <si>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</si>
  <si>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</si>
  <si>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</si>
  <si>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</si>
  <si>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</si>
  <si>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</si>
  <si>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</si>
  <si>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</si>
  <si>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</si>
  <si>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</si>
  <si>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</si>
  <si>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</si>
  <si>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</si>
  <si>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</si>
  <si>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</si>
  <si>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</si>
  <si>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</si>
  <si>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</si>
  <si>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</si>
  <si>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</si>
  <si>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</si>
  <si>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</si>
  <si>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</si>
  <si>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</si>
  <si>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</si>
  <si>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</si>
  <si>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</si>
  <si>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</si>
  <si>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</si>
  <si>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</si>
  <si>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</si>
  <si>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</si>
  <si>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</si>
  <si>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</si>
  <si>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</si>
  <si>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</si>
  <si>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</si>
  <si>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</si>
  <si>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</si>
  <si>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</si>
  <si>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</si>
  <si>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</si>
  <si>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</si>
  <si>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</si>
  <si>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</si>
  <si>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</si>
  <si>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</si>
  <si>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</si>
  <si>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</si>
  <si>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</si>
  <si>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</si>
  <si>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</si>
  <si>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</si>
  <si>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</si>
  <si>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</si>
  <si>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</si>
  <si>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</si>
  <si>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</si>
  <si>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</si>
  <si>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</si>
  <si>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</si>
  <si>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</si>
  <si>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</si>
  <si>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</si>
  <si>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</si>
  <si>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</si>
  <si>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</si>
  <si>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</si>
  <si>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</si>
  <si>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</si>
  <si>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</si>
  <si>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</si>
  <si>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</si>
  <si>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</si>
  <si>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</si>
  <si>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</si>
  <si>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</si>
  <si>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</si>
  <si>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</si>
  <si>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</si>
  <si>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</si>
  <si>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</si>
  <si>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</si>
  <si>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</si>
  <si>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</si>
  <si>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</si>
  <si>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</si>
  <si>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</si>
  <si>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</si>
  <si>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</si>
  <si>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</si>
  <si>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</si>
  <si>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</si>
  <si>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</si>
  <si>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</si>
  <si>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</si>
  <si>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</si>
  <si>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</si>
  <si>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</si>
  <si>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</si>
  <si>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</si>
  <si>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</si>
  <si>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</si>
  <si>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</si>
  <si>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</si>
  <si>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</si>
  <si>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</si>
  <si>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</si>
  <si>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</si>
  <si>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</si>
  <si>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</si>
  <si>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</si>
  <si>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</si>
  <si>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</si>
  <si>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</si>
  <si>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</si>
  <si>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</si>
  <si>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</si>
  <si>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</si>
  <si>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</si>
  <si>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</si>
  <si>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</si>
  <si>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</si>
  <si>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</si>
  <si>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</si>
  <si>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</si>
  <si>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</si>
  <si>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</si>
  <si>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</si>
  <si>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</si>
  <si>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</si>
  <si>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</si>
  <si>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</si>
  <si>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</si>
  <si>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</si>
  <si>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</si>
  <si>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</si>
  <si>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</si>
  <si>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</si>
  <si>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</si>
  <si>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</si>
  <si>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</si>
  <si>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</si>
  <si>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</si>
  <si>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</si>
  <si>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</si>
  <si>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</si>
  <si>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</si>
  <si>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</si>
  <si>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</si>
  <si>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</si>
  <si>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</si>
  <si>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</si>
  <si>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</si>
  <si>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</si>
  <si>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</si>
  <si>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</si>
  <si>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</si>
  <si>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</si>
  <si>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</si>
  <si>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</si>
  <si>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</si>
  <si>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</si>
  <si>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</si>
  <si>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</si>
  <si>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</si>
  <si>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</si>
  <si>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</si>
  <si>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</si>
  <si>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</si>
  <si>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</si>
  <si>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</si>
  <si>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</si>
  <si>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</si>
  <si>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</si>
  <si>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</si>
  <si>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</si>
  <si>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</si>
  <si>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</si>
  <si>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</si>
  <si>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</si>
  <si>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</si>
  <si>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</si>
  <si>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</si>
  <si>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</si>
  <si>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</si>
  <si>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</si>
  <si>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</si>
  <si>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</si>
  <si>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</si>
  <si>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</si>
  <si>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</si>
  <si>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</si>
  <si>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</si>
  <si>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</si>
  <si>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</si>
  <si>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</si>
  <si>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</si>
  <si>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</si>
  <si>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</si>
  <si>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</si>
  <si>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</si>
  <si>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</si>
  <si>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</si>
  <si>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</si>
  <si>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</si>
  <si>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</si>
  <si>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</si>
  <si>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</si>
  <si>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</si>
  <si>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</si>
  <si>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</si>
  <si>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</si>
  <si>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</si>
  <si>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</si>
  <si>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</si>
  <si>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</si>
  <si>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</si>
  <si>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</si>
  <si>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</si>
  <si>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</si>
  <si>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</si>
  <si>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</si>
  <si>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</si>
  <si>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</si>
  <si>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</si>
  <si>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</si>
  <si>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</si>
  <si>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</si>
  <si>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</si>
  <si>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</si>
  <si>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</si>
  <si>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</si>
  <si>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</si>
  <si>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</si>
  <si>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</si>
  <si>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</si>
  <si>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</si>
  <si>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</si>
  <si>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</si>
  <si>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</si>
  <si>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</si>
  <si>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</si>
  <si>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</si>
  <si>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</si>
  <si>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</si>
  <si>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</si>
  <si>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</si>
  <si>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</si>
  <si>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</si>
  <si>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</si>
  <si>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</si>
  <si>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</si>
  <si>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</si>
  <si>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</si>
  <si>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</si>
  <si>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</si>
  <si>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</si>
  <si>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</si>
  <si>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</si>
  <si>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</si>
  <si>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</si>
  <si>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</si>
  <si>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</si>
  <si>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</si>
  <si>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</si>
  <si>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</si>
  <si>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</si>
  <si>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</si>
  <si>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</si>
  <si>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</si>
  <si>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</si>
  <si>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</si>
  <si>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</si>
  <si>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</si>
  <si>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</si>
  <si>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</si>
  <si>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</si>
  <si>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</si>
  <si>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</si>
  <si>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</si>
  <si>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</si>
  <si>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</si>
  <si>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</si>
  <si>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</si>
  <si>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</si>
  <si>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</si>
  <si>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</si>
  <si>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</si>
  <si>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</si>
  <si>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</si>
  <si>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</si>
  <si>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</si>
  <si>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</si>
  <si>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</si>
  <si>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</si>
  <si>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</si>
  <si>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</si>
  <si>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</si>
  <si>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</si>
  <si>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</si>
  <si>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</si>
  <si>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</si>
  <si>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</si>
  <si>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</si>
  <si>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</si>
  <si>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</si>
  <si>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</si>
  <si>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</si>
  <si>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</si>
  <si>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</si>
  <si>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</si>
  <si>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</si>
  <si>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</si>
  <si>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</si>
  <si>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</si>
  <si>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</si>
  <si>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</si>
  <si>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</si>
  <si>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</si>
  <si>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</si>
  <si>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</si>
  <si>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</si>
  <si>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</si>
  <si>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</si>
  <si>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</si>
  <si>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</si>
  <si>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</si>
  <si>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</si>
  <si>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</si>
  <si>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</si>
  <si>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</si>
  <si>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</si>
  <si>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</si>
  <si>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</si>
  <si>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</si>
  <si>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</si>
  <si>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</si>
  <si>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</si>
  <si>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</si>
  <si>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</si>
  <si>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</si>
  <si>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</si>
  <si>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</si>
  <si>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</si>
  <si>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</si>
  <si>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</si>
  <si>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</si>
  <si>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</si>
  <si>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</si>
  <si>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</si>
  <si>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</si>
  <si>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</si>
  <si>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</si>
  <si>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</si>
  <si>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</si>
  <si>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</si>
  <si>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</si>
  <si>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</si>
  <si>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</si>
  <si>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</si>
  <si>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</si>
  <si>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</si>
  <si>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</si>
  <si>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</si>
  <si>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</si>
  <si>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</si>
  <si>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</si>
  <si>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</si>
  <si>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</si>
  <si>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</si>
  <si>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</si>
  <si>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</si>
  <si>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</si>
  <si>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</si>
  <si>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</si>
  <si>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</si>
  <si>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</si>
  <si>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</si>
  <si>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</si>
  <si>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</si>
  <si>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</si>
  <si>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</si>
  <si>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</si>
  <si>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</si>
  <si>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</si>
  <si>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</si>
  <si>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</si>
  <si>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</si>
  <si>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</si>
  <si>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</si>
  <si>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</si>
  <si>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</si>
  <si>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</si>
  <si>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</si>
  <si>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</si>
  <si>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</si>
  <si>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</si>
  <si>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</si>
  <si>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</si>
  <si>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</si>
  <si>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</si>
  <si>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</si>
  <si>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</si>
  <si>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</si>
  <si>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</si>
  <si>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</si>
  <si>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</si>
  <si>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</si>
  <si>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</si>
  <si>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</si>
  <si>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</si>
  <si>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</si>
  <si>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</si>
  <si>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</si>
  <si>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</si>
  <si>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</si>
  <si>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</si>
  <si>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</si>
  <si>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</si>
  <si>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</si>
  <si>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</si>
  <si>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</si>
  <si>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</si>
  <si>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</si>
  <si>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</si>
  <si>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</si>
  <si>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</si>
  <si>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</si>
  <si>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</si>
  <si>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</si>
  <si>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</si>
  <si>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</si>
  <si>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</si>
  <si>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</si>
  <si>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</si>
  <si>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</si>
  <si>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</si>
  <si>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</si>
  <si>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</si>
  <si>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</si>
  <si>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</si>
  <si>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</si>
  <si>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</si>
  <si>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</si>
  <si>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</si>
  <si>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</si>
  <si>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</si>
  <si>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</si>
  <si>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</si>
  <si>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</si>
  <si>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</si>
  <si>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</si>
  <si>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</si>
  <si>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</si>
  <si>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</si>
  <si>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</si>
  <si>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</si>
  <si>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</si>
  <si>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</si>
  <si>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</si>
  <si>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</si>
  <si>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</si>
  <si>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</si>
  <si>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</si>
  <si>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</si>
  <si>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</si>
  <si>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</si>
  <si>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</si>
  <si>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</si>
  <si>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</si>
  <si>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</si>
  <si>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</si>
  <si>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</si>
  <si>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</si>
  <si>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</si>
  <si>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</si>
  <si>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</si>
  <si>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</si>
  <si>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</si>
  <si>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</si>
  <si>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</si>
  <si>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</si>
  <si>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</si>
  <si>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</si>
  <si>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</si>
  <si>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</si>
  <si>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</si>
  <si>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</si>
  <si>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</si>
  <si>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</si>
  <si>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</si>
  <si>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</si>
  <si>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</si>
  <si>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</si>
  <si>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</si>
  <si>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</si>
  <si>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</si>
  <si>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</si>
  <si>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</si>
  <si>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</si>
  <si>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</si>
  <si>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</si>
  <si>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</si>
  <si>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</si>
  <si>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</si>
  <si>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</si>
  <si>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</si>
  <si>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</si>
  <si>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</si>
  <si>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</si>
  <si>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</si>
  <si>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</si>
  <si>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</si>
  <si>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</si>
  <si>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</si>
  <si>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</si>
  <si>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</si>
  <si>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</si>
  <si>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</si>
  <si>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</si>
  <si>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</si>
  <si>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</si>
  <si>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</si>
  <si>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</si>
  <si>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</si>
  <si>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</si>
  <si>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</si>
  <si>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</si>
  <si>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</si>
  <si>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</si>
  <si>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</si>
  <si>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</si>
  <si>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</si>
  <si>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</si>
  <si>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</si>
  <si>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</si>
  <si>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</si>
  <si>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</si>
  <si>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</si>
  <si>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</si>
  <si>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</si>
  <si>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</si>
  <si>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</si>
  <si>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</si>
  <si>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</si>
  <si>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</si>
  <si>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</si>
  <si>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</si>
  <si>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</si>
  <si>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</si>
  <si>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</si>
  <si>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</si>
  <si>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</si>
  <si>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</si>
  <si>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</si>
  <si>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</si>
  <si>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</si>
  <si>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</si>
  <si>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</si>
  <si>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</si>
  <si>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</si>
  <si>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</si>
  <si>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</si>
  <si>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</si>
  <si>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</si>
  <si>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</si>
  <si>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</si>
  <si>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</si>
  <si>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</si>
  <si>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</si>
  <si>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</si>
  <si>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</si>
  <si>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</si>
  <si>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</si>
  <si>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</si>
  <si>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</si>
  <si>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</si>
  <si>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</si>
  <si>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</si>
  <si>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</si>
  <si>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</si>
  <si>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</si>
  <si>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</si>
  <si>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</si>
  <si>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</si>
  <si>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</si>
  <si>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</si>
  <si>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</si>
  <si>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</si>
  <si>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</si>
  <si>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</si>
  <si>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</si>
  <si>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</si>
  <si>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</si>
  <si>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</si>
  <si>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</si>
  <si>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</si>
  <si>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</si>
  <si>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</si>
  <si>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</si>
  <si>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</si>
  <si>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</si>
  <si>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</si>
  <si>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</si>
  <si>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</si>
  <si>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</si>
  <si>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</si>
  <si>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</si>
  <si>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</si>
  <si>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</si>
  <si>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</si>
  <si>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</si>
  <si>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</si>
  <si>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</si>
  <si>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</si>
  <si>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</si>
  <si>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</si>
  <si>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</si>
  <si>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</si>
  <si>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</si>
  <si>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</si>
  <si>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</si>
  <si>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</si>
  <si>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</si>
  <si>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</si>
  <si>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</si>
  <si>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</si>
  <si>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</si>
  <si>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</si>
  <si>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</si>
  <si>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</si>
  <si>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</si>
  <si>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</si>
  <si>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</si>
  <si>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</si>
  <si>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</si>
  <si>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</si>
  <si>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</si>
  <si>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</si>
  <si>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</si>
  <si>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</si>
  <si>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</si>
  <si>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</si>
  <si>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</si>
  <si>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</si>
  <si>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</si>
  <si>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</si>
  <si>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</si>
  <si>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</si>
  <si>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</si>
  <si>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</si>
  <si>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</si>
  <si>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</si>
  <si>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</si>
  <si>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</si>
  <si>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</si>
  <si>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</si>
  <si>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</si>
  <si>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</si>
  <si>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</si>
  <si>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</si>
  <si>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</si>
  <si>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</si>
  <si>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</si>
  <si>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</si>
  <si>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</si>
  <si>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</si>
  <si>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</si>
  <si>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</si>
  <si>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</si>
  <si>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</si>
  <si>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</si>
  <si>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</si>
  <si>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</si>
  <si>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</si>
  <si>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</si>
  <si>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</si>
  <si>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</si>
  <si>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</si>
  <si>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</si>
  <si>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</si>
  <si>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</si>
  <si>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</si>
  <si>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</si>
  <si>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</si>
  <si>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</si>
  <si>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</si>
  <si>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</si>
  <si>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</si>
  <si>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</si>
  <si>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</si>
  <si>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</si>
  <si>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</si>
  <si>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</si>
  <si>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</si>
  <si>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</si>
  <si>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</si>
  <si>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</si>
  <si>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</si>
  <si>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</si>
  <si>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</si>
  <si>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</si>
  <si>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</si>
  <si>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</si>
  <si>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</si>
  <si>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</si>
  <si>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</si>
  <si>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</si>
  <si>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</si>
  <si>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</si>
  <si>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</si>
  <si>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</si>
  <si>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</si>
  <si>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</si>
  <si>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</si>
  <si>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</si>
  <si>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</si>
  <si>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</si>
  <si>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</si>
  <si>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</si>
  <si>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</si>
  <si>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</si>
  <si>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</si>
  <si>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</si>
  <si>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</si>
  <si>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</si>
  <si>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</si>
  <si>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</si>
  <si>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</si>
  <si>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</si>
  <si>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</si>
  <si>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</si>
  <si>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</si>
  <si>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</si>
  <si>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</si>
  <si>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</si>
  <si>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</si>
  <si>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</si>
  <si>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</si>
  <si>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</si>
  <si>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</si>
  <si>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</si>
  <si>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</si>
  <si>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</si>
  <si>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</si>
  <si>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</si>
  <si>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</si>
  <si>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</si>
  <si>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</si>
  <si>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</si>
  <si>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</si>
  <si>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</si>
  <si>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</si>
  <si>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</si>
  <si>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</si>
  <si>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</si>
  <si>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</si>
  <si>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</si>
  <si>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</si>
  <si>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</si>
  <si>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</si>
  <si>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</si>
  <si>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</si>
  <si>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</si>
  <si>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</si>
  <si>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</si>
  <si>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</si>
  <si>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</si>
  <si>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</si>
  <si>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</si>
  <si>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</si>
  <si>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</si>
  <si>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</si>
  <si>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</si>
  <si>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</si>
  <si>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</si>
  <si>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</si>
  <si>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</si>
  <si>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</si>
  <si>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</si>
  <si>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</si>
  <si>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</si>
  <si>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</si>
  <si>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</si>
  <si>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</si>
  <si>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</si>
  <si>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</si>
  <si>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</si>
  <si>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</si>
  <si>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</si>
  <si>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</si>
  <si>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</si>
  <si>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</si>
  <si>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</si>
  <si>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</si>
  <si>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</si>
  <si>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</si>
  <si>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</si>
  <si>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</si>
  <si>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</si>
  <si>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</si>
  <si>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</si>
  <si>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</si>
  <si>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</si>
  <si>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</si>
  <si>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</si>
  <si>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</si>
  <si>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</si>
  <si>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</si>
  <si>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</si>
  <si>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</si>
  <si>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</si>
  <si>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</si>
  <si>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</si>
  <si>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</si>
  <si>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</si>
  <si>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</si>
  <si>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</si>
  <si>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</si>
  <si>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</si>
  <si>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</si>
  <si>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</si>
  <si>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</si>
  <si>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</si>
  <si>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</si>
  <si>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</si>
  <si>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</si>
  <si>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</si>
  <si>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</si>
  <si>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</si>
  <si>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</si>
  <si>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</si>
  <si>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</si>
  <si>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</si>
  <si>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</si>
  <si>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</si>
  <si>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</si>
  <si>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</si>
  <si>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</si>
  <si>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</si>
  <si>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</si>
  <si>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</si>
  <si>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</si>
  <si>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</si>
  <si>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</si>
  <si>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</si>
  <si>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</si>
  <si>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</si>
  <si>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</si>
  <si>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</si>
  <si>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</si>
  <si>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</si>
  <si>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</si>
  <si>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</si>
  <si>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</si>
  <si>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</si>
  <si>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</si>
  <si>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</si>
  <si>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</si>
  <si>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</si>
  <si>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</si>
  <si>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</si>
  <si>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</si>
  <si>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</si>
  <si>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</si>
  <si>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</si>
  <si>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</si>
  <si>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</si>
  <si>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</si>
  <si>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</si>
  <si>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</si>
  <si>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</si>
  <si>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</si>
  <si>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</si>
  <si>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</si>
  <si>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</si>
  <si>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</si>
  <si>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</si>
  <si>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</si>
  <si>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</si>
  <si>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</si>
  <si>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</si>
  <si>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</si>
  <si>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</si>
  <si>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</si>
  <si>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</si>
  <si>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</si>
  <si>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</si>
  <si>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</si>
  <si>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</si>
  <si>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</si>
  <si>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</si>
  <si>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</si>
  <si>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</si>
  <si>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</si>
  <si>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</si>
  <si>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</si>
  <si>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</si>
  <si>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</si>
  <si>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</si>
  <si>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</si>
  <si>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</si>
  <si>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</si>
  <si>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</si>
  <si>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</si>
  <si>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</si>
  <si>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</si>
  <si>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</si>
  <si>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</si>
  <si>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</si>
  <si>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</si>
  <si>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</si>
  <si>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</si>
  <si>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</si>
  <si>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</si>
  <si>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</si>
  <si>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</si>
  <si>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</si>
  <si>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</si>
  <si>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</si>
  <si>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</si>
  <si>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</si>
  <si>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</si>
  <si>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</si>
  <si>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</si>
  <si>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</si>
  <si>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</si>
  <si>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</si>
  <si>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</si>
  <si>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</si>
  <si>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</si>
  <si>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</si>
  <si>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</si>
  <si>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</si>
  <si>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</si>
  <si>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</si>
  <si>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</si>
  <si>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</si>
  <si>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</si>
  <si>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</si>
  <si>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</si>
  <si>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</si>
  <si>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</si>
  <si>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</si>
  <si>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</si>
  <si>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</si>
  <si>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</si>
  <si>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</si>
  <si>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</si>
  <si>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</si>
  <si>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</si>
  <si>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</si>
  <si>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</si>
  <si>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</si>
  <si>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</si>
  <si>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</si>
  <si>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</si>
  <si>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</si>
  <si>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</si>
  <si>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</si>
  <si>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</si>
  <si>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</si>
  <si>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</si>
  <si>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</si>
  <si>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</si>
  <si>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</si>
  <si>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</si>
  <si>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</si>
  <si>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</si>
  <si>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</si>
  <si>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</si>
  <si>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</si>
  <si>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</si>
  <si>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</si>
  <si>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</si>
  <si>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</si>
  <si>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</si>
  <si>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</si>
  <si>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</si>
  <si>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</si>
  <si>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</si>
  <si>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</si>
  <si>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</si>
  <si>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</si>
  <si>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</si>
  <si>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</si>
  <si>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</si>
  <si>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</si>
  <si>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</si>
  <si>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</si>
  <si>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</si>
  <si>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</si>
  <si>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</si>
  <si>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</si>
  <si>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</si>
  <si>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</si>
  <si>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</si>
  <si>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</si>
  <si>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</si>
  <si>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</si>
  <si>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</si>
  <si>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</si>
  <si>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</si>
  <si>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</si>
  <si>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</si>
  <si>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</si>
  <si>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</si>
  <si>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</si>
  <si>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</si>
  <si>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</si>
  <si>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</si>
  <si>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</si>
  <si>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</si>
  <si>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</si>
  <si>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</si>
  <si>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</si>
  <si>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</si>
  <si>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</si>
  <si>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</si>
  <si>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</si>
  <si>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</si>
  <si>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</si>
  <si>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</si>
  <si>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</si>
  <si>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</si>
  <si>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</si>
  <si>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</si>
  <si>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</si>
  <si>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</si>
  <si>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</si>
  <si>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</si>
  <si>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</si>
  <si>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</si>
  <si>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</si>
  <si>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</si>
  <si>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</si>
  <si>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</si>
  <si>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</si>
  <si>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</si>
  <si>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</si>
  <si>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</si>
  <si>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</si>
  <si>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</si>
  <si>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</si>
  <si>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</si>
  <si>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</si>
  <si>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</si>
  <si>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</si>
  <si>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</si>
  <si>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</si>
  <si>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</si>
  <si>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</si>
  <si>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</si>
  <si>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</si>
  <si>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</si>
  <si>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</si>
  <si>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</si>
  <si>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</si>
  <si>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</si>
  <si>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</si>
  <si>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</si>
  <si>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</si>
  <si>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</si>
  <si>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</si>
  <si>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</si>
  <si>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</si>
  <si>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</si>
  <si>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</si>
  <si>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</si>
  <si>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</si>
  <si>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</si>
  <si>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</si>
  <si>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</si>
  <si>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</si>
  <si>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</si>
  <si>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</si>
  <si>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</si>
  <si>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</si>
  <si>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</si>
  <si>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</si>
  <si>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</si>
  <si>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</si>
  <si>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</si>
  <si>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</si>
  <si>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</si>
  <si>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</si>
  <si>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</si>
  <si>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</si>
  <si>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</si>
  <si>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</si>
  <si>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</si>
  <si>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</si>
  <si>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</si>
  <si>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</si>
  <si>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</si>
  <si>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</si>
  <si>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</si>
  <si>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</si>
  <si>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</si>
  <si>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</si>
  <si>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</si>
  <si>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</si>
  <si>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</si>
  <si>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</si>
  <si>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</si>
  <si>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</si>
  <si>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</si>
  <si>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</si>
  <si>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</si>
  <si>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</si>
  <si>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</si>
  <si>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</si>
  <si>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</si>
  <si>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</si>
  <si>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</si>
  <si>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</si>
  <si>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</si>
  <si>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</si>
  <si>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</si>
  <si>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</si>
  <si>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</si>
  <si>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</si>
  <si>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</si>
  <si>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</si>
  <si>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</si>
  <si>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</si>
  <si>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</si>
  <si>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</si>
  <si>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</si>
  <si>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</si>
  <si>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</si>
  <si>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</si>
  <si>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</si>
  <si>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</si>
  <si>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</si>
  <si>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</si>
  <si>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</si>
  <si>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</si>
  <si>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</si>
  <si>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</si>
  <si>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</si>
  <si>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</si>
  <si>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</si>
  <si>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</si>
  <si>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</si>
  <si>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</si>
  <si>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</si>
  <si>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</si>
  <si>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</si>
  <si>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</si>
  <si>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</si>
  <si>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</si>
  <si>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</si>
  <si>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</si>
  <si>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</si>
  <si>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</si>
  <si>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</si>
  <si>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</si>
  <si>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</si>
  <si>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</si>
  <si>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</si>
  <si>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</si>
  <si>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</si>
  <si>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</si>
  <si>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</si>
  <si>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</si>
  <si>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</si>
  <si>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</si>
  <si>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</si>
  <si>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</si>
  <si>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</si>
  <si>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</si>
  <si>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</si>
  <si>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</si>
  <si>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</si>
  <si>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</si>
  <si>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</si>
  <si>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</si>
  <si>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</si>
  <si>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</si>
  <si>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</si>
  <si>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</si>
  <si>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</si>
  <si>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</si>
  <si>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</si>
  <si>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</si>
  <si>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</si>
  <si>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</si>
  <si>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</si>
  <si>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</si>
  <si>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</si>
  <si>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</si>
  <si>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</si>
  <si>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</si>
  <si>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</si>
  <si>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</si>
  <si>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</si>
  <si>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</si>
  <si>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</si>
  <si>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</si>
  <si>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</si>
  <si>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</si>
  <si>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</si>
  <si>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</si>
  <si>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</si>
  <si>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</si>
  <si>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</si>
  <si>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</si>
  <si>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</si>
  <si>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</si>
  <si>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</si>
  <si>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</si>
  <si>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</si>
  <si>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</si>
  <si>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</si>
  <si>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</si>
  <si>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</si>
  <si>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</si>
  <si>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</si>
  <si>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</si>
  <si>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</si>
  <si>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</si>
  <si>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</si>
  <si>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</si>
  <si>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</si>
  <si>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</si>
  <si>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</si>
  <si>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</si>
  <si>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</si>
  <si>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</si>
  <si>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</si>
  <si>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</si>
  <si>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</si>
  <si>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</si>
  <si>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</si>
  <si>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</si>
  <si>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</si>
  <si>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</si>
  <si>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</si>
  <si>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</si>
  <si>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</si>
  <si>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</si>
  <si>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</si>
  <si>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</si>
  <si>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</si>
  <si>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</si>
  <si>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</si>
  <si>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</si>
  <si>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</si>
  <si>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</si>
  <si>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</si>
  <si>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</si>
  <si>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</si>
  <si>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</si>
  <si>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</si>
  <si>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</si>
  <si>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</si>
  <si>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</si>
  <si>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</si>
  <si>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</si>
  <si>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</si>
  <si>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</si>
  <si>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</si>
  <si>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</si>
  <si>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</si>
  <si>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</si>
  <si>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</si>
  <si>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</si>
  <si>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</si>
  <si>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</si>
  <si>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</si>
  <si>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</si>
  <si>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</si>
  <si>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</si>
  <si>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</si>
  <si>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</si>
  <si>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</si>
  <si>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</si>
  <si>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</si>
  <si>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</si>
  <si>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</si>
  <si>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</si>
  <si>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</si>
  <si>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</si>
  <si>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</si>
  <si>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</si>
  <si>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</si>
  <si>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</si>
  <si>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</si>
  <si>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</si>
  <si>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</si>
  <si>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</si>
  <si>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</si>
  <si>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</si>
  <si>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</si>
  <si>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</si>
  <si>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</si>
  <si>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</si>
  <si>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</si>
  <si>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</si>
  <si>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</si>
  <si>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</si>
  <si>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</si>
  <si>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</si>
  <si>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</si>
  <si>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</si>
  <si>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</si>
  <si>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</si>
  <si>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</si>
  <si>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</si>
  <si>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</si>
  <si>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</si>
  <si>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</si>
  <si>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</si>
  <si>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</si>
  <si>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</si>
  <si>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</si>
  <si>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</si>
  <si>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</si>
  <si>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</si>
  <si>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</si>
  <si>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</si>
  <si>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</si>
  <si>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</si>
  <si>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</si>
  <si>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</si>
  <si>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</si>
  <si>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</si>
  <si>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</si>
  <si>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</si>
  <si>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</si>
  <si>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</si>
  <si>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</si>
  <si>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</si>
  <si>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</si>
  <si>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</si>
  <si>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</si>
  <si>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</si>
  <si>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</si>
  <si>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</si>
  <si>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</si>
  <si>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</si>
  <si>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</si>
  <si>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</si>
  <si>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</si>
  <si>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</si>
  <si>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</si>
  <si>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</si>
  <si>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</si>
  <si>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</si>
  <si>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</si>
  <si>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</si>
  <si>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</si>
  <si>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</si>
  <si>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</si>
  <si>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</si>
  <si>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</si>
  <si>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</si>
  <si>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</si>
  <si>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</si>
  <si>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</si>
  <si>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</si>
  <si>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</si>
  <si>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</si>
  <si>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</si>
  <si>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</si>
  <si>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</si>
  <si>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</si>
  <si>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</si>
  <si>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</si>
  <si>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</si>
  <si>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</si>
  <si>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</si>
  <si>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</si>
  <si>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</si>
  <si>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</si>
  <si>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</si>
  <si>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</si>
  <si>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</si>
  <si>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</si>
  <si>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</si>
  <si>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</si>
  <si>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</si>
  <si>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</si>
  <si>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</si>
  <si>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</si>
  <si>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</si>
  <si>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</si>
  <si>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</si>
  <si>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</si>
  <si>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</si>
  <si>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</si>
  <si>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</si>
  <si>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</si>
  <si>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</si>
  <si>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</si>
  <si>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</si>
  <si>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</si>
  <si>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</si>
  <si>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</si>
  <si>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</si>
  <si>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</si>
  <si>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</si>
  <si>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</si>
  <si>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</si>
  <si>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</si>
  <si>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</si>
  <si>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</si>
  <si>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</si>
  <si>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</si>
  <si>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</si>
  <si>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</si>
  <si>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</si>
  <si>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</si>
  <si>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</si>
  <si>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</si>
  <si>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</si>
  <si>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</si>
  <si>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</si>
  <si>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</si>
  <si>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</si>
  <si>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</si>
  <si>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</si>
  <si>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</si>
  <si>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</si>
  <si>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</si>
  <si>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</si>
  <si>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</si>
  <si>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</si>
  <si>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</si>
  <si>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</si>
  <si>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</si>
  <si>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</si>
  <si>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</si>
  <si>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</si>
  <si>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</si>
  <si>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</si>
  <si>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</si>
  <si>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</si>
  <si>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</si>
  <si>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</si>
  <si>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</si>
  <si>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</si>
  <si>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</si>
  <si>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</si>
  <si>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</si>
  <si>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</si>
  <si>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</si>
  <si>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</si>
  <si>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</si>
  <si>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</si>
  <si>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</si>
  <si>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</si>
  <si>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</si>
  <si>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</si>
  <si>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</si>
  <si>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</si>
  <si>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</si>
  <si>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</si>
  <si>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</si>
  <si>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</si>
  <si>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</si>
  <si>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</si>
  <si>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</si>
  <si>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</si>
  <si>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</si>
  <si>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</si>
  <si>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</si>
  <si>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</si>
  <si>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</si>
  <si>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</si>
  <si>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</si>
  <si>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</si>
  <si>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</si>
  <si>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</si>
  <si>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</si>
  <si>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</si>
  <si>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</si>
  <si>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</si>
  <si>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</si>
  <si>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</si>
  <si>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</si>
  <si>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</si>
  <si>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</si>
  <si>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</si>
  <si>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</si>
  <si>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</si>
  <si>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</si>
  <si>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</si>
  <si>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</si>
  <si>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</si>
  <si>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</si>
  <si>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</si>
  <si>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</si>
  <si>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</si>
  <si>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</si>
  <si>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</si>
  <si>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</si>
  <si>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</si>
  <si>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</si>
  <si>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</si>
  <si>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</si>
  <si>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</si>
  <si>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</si>
  <si>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</si>
  <si>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</si>
  <si>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</si>
  <si>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</si>
  <si>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</si>
  <si>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</si>
  <si>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</si>
  <si>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</si>
  <si>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</si>
  <si>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</si>
  <si>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</si>
  <si>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</si>
  <si>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</si>
  <si>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</si>
  <si>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</si>
  <si>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</si>
  <si>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</si>
  <si>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</si>
  <si>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</si>
  <si>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</si>
  <si>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</si>
  <si>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</si>
  <si>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</si>
  <si>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</si>
  <si>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</si>
  <si>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</si>
  <si>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</si>
  <si>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</si>
  <si>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</si>
  <si>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</si>
  <si>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</si>
  <si>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</si>
  <si>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</si>
  <si>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</si>
  <si>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</si>
  <si>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</si>
  <si>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</si>
  <si>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</si>
  <si>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</si>
  <si>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</si>
  <si>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</si>
  <si>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</si>
  <si>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</si>
  <si>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</si>
  <si>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</si>
  <si>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</si>
  <si>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</si>
  <si>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</si>
  <si>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</si>
  <si>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</si>
  <si>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</si>
  <si>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</si>
  <si>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</si>
  <si>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</si>
  <si>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</si>
  <si>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</si>
  <si>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</si>
  <si>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</si>
  <si>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</si>
  <si>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</si>
  <si>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</si>
  <si>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</si>
  <si>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</si>
  <si>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</si>
  <si>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</si>
  <si>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</si>
  <si>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</si>
  <si>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</si>
  <si>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</si>
  <si>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</si>
  <si>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</si>
  <si>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</si>
  <si>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</si>
  <si>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</si>
  <si>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</si>
  <si>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</si>
  <si>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</si>
  <si>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</si>
  <si>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</si>
  <si>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</si>
  <si>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</si>
  <si>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</si>
  <si>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</si>
  <si>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</si>
  <si>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</si>
  <si>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</si>
  <si>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</si>
  <si>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</si>
  <si>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</si>
  <si>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</si>
  <si>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</si>
  <si>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</si>
  <si>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</si>
  <si>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</si>
  <si>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</si>
  <si>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</si>
  <si>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</si>
  <si>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</si>
  <si>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</si>
  <si>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</si>
  <si>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</si>
  <si>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</si>
  <si>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</si>
  <si>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</si>
  <si>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</si>
  <si>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</si>
  <si>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</si>
  <si>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</si>
  <si>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</si>
  <si>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</si>
  <si>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</si>
  <si>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</si>
  <si>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</si>
  <si>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</si>
  <si>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</si>
  <si>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</si>
  <si>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</si>
  <si>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</si>
  <si>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</si>
  <si>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</si>
  <si>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</si>
  <si>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</si>
  <si>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</si>
  <si>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</si>
  <si>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</si>
  <si>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</si>
  <si>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</si>
  <si>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</si>
  <si>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</si>
  <si>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</si>
  <si>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</si>
  <si>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</si>
  <si>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</si>
  <si>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</si>
  <si>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</si>
  <si>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</si>
  <si>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</si>
  <si>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</si>
  <si>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</si>
  <si>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</si>
  <si>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</si>
  <si>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</si>
  <si>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</si>
  <si>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</si>
  <si>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</si>
  <si>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</si>
  <si>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</si>
  <si>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</si>
  <si>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</si>
  <si>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</si>
  <si>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</si>
  <si>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</si>
  <si>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</si>
  <si>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</si>
  <si>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</si>
  <si>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</si>
  <si>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</si>
  <si>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</si>
  <si>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</si>
  <si>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</si>
  <si>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</si>
  <si>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</si>
  <si>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</si>
  <si>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</si>
  <si>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</si>
  <si>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</si>
  <si>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</si>
  <si>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</si>
  <si>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</si>
  <si>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</si>
  <si>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</si>
  <si>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</si>
  <si>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</si>
  <si>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</si>
  <si>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</si>
  <si>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</si>
  <si>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</si>
  <si>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</si>
  <si>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</si>
  <si>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</si>
  <si>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</si>
  <si>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</si>
  <si>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</si>
  <si>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</si>
  <si>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</si>
  <si>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</si>
  <si>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</si>
  <si>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</si>
  <si>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</si>
  <si>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</si>
  <si>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</si>
  <si>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</si>
  <si>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</si>
  <si>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</si>
  <si>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</si>
  <si>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</si>
  <si>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</si>
  <si>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</si>
  <si>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</si>
  <si>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</si>
  <si>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</si>
  <si>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</si>
  <si>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</si>
  <si>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</si>
  <si>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</si>
  <si>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</si>
  <si>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</si>
  <si>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</si>
  <si>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</si>
  <si>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</si>
  <si>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</si>
  <si>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</si>
  <si>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</si>
  <si>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</si>
  <si>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</si>
  <si>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</si>
  <si>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</si>
  <si>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</si>
  <si>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</si>
  <si>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</si>
  <si>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</si>
  <si>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</si>
  <si>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</si>
  <si>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</si>
  <si>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</si>
  <si>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</si>
  <si>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</si>
  <si>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</si>
  <si>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</si>
  <si>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</si>
  <si>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</si>
  <si>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</si>
  <si>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</si>
  <si>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</si>
  <si>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</si>
  <si>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</si>
  <si>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</si>
  <si>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</si>
  <si>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</si>
  <si>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</si>
  <si>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</si>
  <si>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</si>
  <si>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</si>
  <si>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</si>
  <si>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</si>
  <si>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</si>
  <si>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</si>
  <si>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</si>
  <si>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</si>
  <si>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</si>
  <si>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</si>
  <si>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</si>
  <si>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</si>
  <si>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</si>
  <si>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</si>
  <si>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</si>
  <si>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</si>
  <si>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</si>
  <si>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</si>
  <si>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</si>
  <si>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</si>
  <si>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</si>
  <si>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</si>
  <si>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</si>
  <si>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</si>
  <si>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</si>
  <si>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</si>
  <si>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</si>
  <si>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</si>
  <si>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</si>
  <si>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</si>
  <si>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</si>
  <si>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</si>
  <si>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</si>
  <si>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</si>
  <si>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</si>
  <si>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</si>
  <si>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</si>
  <si>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</si>
  <si>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</si>
  <si>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</si>
  <si>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</si>
  <si>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</si>
  <si>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</si>
  <si>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</si>
  <si>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</si>
  <si>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</si>
  <si>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</si>
  <si>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</si>
  <si>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</si>
  <si>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</si>
  <si>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</si>
  <si>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</si>
  <si>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</si>
  <si>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</si>
  <si>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</si>
  <si>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</si>
  <si>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</si>
  <si>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</si>
  <si>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</si>
  <si>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</si>
  <si>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</si>
  <si>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</si>
  <si>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</si>
  <si>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</si>
  <si>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</si>
  <si>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</si>
  <si>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</si>
  <si>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</si>
  <si>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</si>
  <si>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</si>
  <si>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</si>
  <si>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</si>
  <si>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</si>
  <si>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</si>
  <si>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</si>
  <si>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</si>
  <si>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</si>
  <si>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</si>
  <si>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</si>
  <si>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</si>
  <si>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</si>
  <si>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</si>
  <si>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</si>
  <si>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</si>
  <si>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</si>
  <si>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</si>
  <si>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</si>
  <si>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</si>
  <si>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</si>
  <si>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</si>
  <si>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</si>
  <si>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</si>
  <si>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</si>
  <si>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</si>
  <si>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</si>
  <si>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</si>
  <si>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</si>
  <si>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</si>
  <si>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</si>
  <si>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</si>
  <si>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</si>
  <si>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</si>
  <si>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</si>
  <si>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</si>
  <si>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</si>
  <si>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</si>
  <si>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</si>
  <si>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</si>
  <si>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</si>
  <si>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</si>
  <si>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</si>
  <si>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</si>
  <si>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</si>
  <si>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</si>
  <si>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</si>
  <si>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</si>
  <si>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</si>
  <si>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</si>
  <si>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</si>
  <si>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</si>
  <si>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</si>
  <si>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</si>
  <si>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</si>
  <si>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</si>
  <si>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</si>
  <si>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</si>
  <si>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</si>
  <si>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</si>
  <si>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</si>
  <si>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</si>
  <si>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</si>
  <si>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</si>
  <si>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</si>
  <si>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</si>
  <si>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</si>
  <si>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</si>
  <si>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</si>
  <si>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</si>
  <si>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</si>
  <si>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</si>
  <si>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</si>
  <si>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</si>
  <si>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</si>
  <si>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</si>
  <si>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</si>
  <si>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</si>
  <si>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</si>
  <si>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</si>
  <si>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</si>
  <si>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</si>
  <si>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</si>
  <si>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</si>
  <si>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</si>
  <si>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</si>
  <si>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</si>
  <si>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</si>
  <si>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</si>
  <si>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</si>
  <si>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</si>
  <si>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</si>
  <si>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</si>
  <si>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</si>
  <si>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</si>
  <si>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</si>
  <si>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</si>
  <si>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</si>
  <si>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</si>
  <si>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</si>
  <si>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</si>
  <si>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</si>
  <si>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</si>
  <si>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</si>
  <si>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</si>
  <si>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</si>
  <si>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</si>
  <si>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</si>
  <si>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</si>
  <si>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</si>
  <si>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</si>
  <si>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</si>
  <si>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</si>
  <si>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</si>
  <si>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</si>
  <si>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</si>
  <si>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</si>
  <si>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</si>
  <si>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</si>
  <si>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</si>
  <si>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</si>
  <si>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</si>
  <si>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</si>
  <si>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</si>
  <si>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</si>
  <si>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</si>
  <si>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</si>
  <si>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</si>
  <si>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</si>
  <si>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</si>
  <si>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</si>
  <si>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</si>
  <si>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</si>
  <si>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</si>
  <si>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</si>
  <si>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</si>
  <si>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</si>
  <si>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</si>
  <si>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</si>
  <si>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</si>
  <si>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</si>
  <si>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</si>
  <si>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</si>
  <si>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</si>
  <si>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</si>
  <si>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</si>
  <si>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</si>
  <si>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</si>
  <si>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</si>
  <si>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</si>
  <si>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</si>
  <si>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</si>
  <si>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</si>
  <si>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</si>
  <si>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</si>
  <si>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</si>
  <si>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</si>
  <si>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</si>
  <si>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</si>
  <si>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</si>
  <si>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</si>
  <si>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</si>
  <si>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</si>
  <si>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</si>
  <si>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</si>
  <si>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</si>
  <si>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</si>
  <si>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</si>
  <si>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</si>
  <si>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</si>
  <si>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</si>
  <si>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</si>
  <si>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</si>
  <si>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</si>
  <si>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</si>
  <si>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</si>
  <si>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</si>
  <si>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</si>
  <si>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</si>
  <si>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</si>
  <si>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</si>
  <si>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</si>
  <si>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</si>
  <si>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</si>
  <si>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</si>
  <si>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</si>
  <si>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</si>
  <si>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</si>
  <si>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</si>
  <si>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</si>
  <si>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</si>
  <si>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</si>
  <si>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</si>
  <si>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</si>
  <si>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</si>
  <si>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</si>
  <si>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</si>
  <si>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</si>
  <si>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</si>
  <si>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</si>
  <si>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</si>
  <si>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</si>
  <si>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</si>
  <si>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</si>
  <si>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</si>
  <si>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</si>
  <si>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</si>
  <si>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</si>
  <si>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</si>
  <si>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</si>
  <si>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</si>
  <si>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</si>
  <si>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</si>
  <si>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</si>
  <si>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</si>
  <si>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</si>
  <si>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</si>
  <si>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</si>
  <si>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</si>
  <si>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</si>
  <si>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</si>
  <si>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</si>
  <si>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</si>
  <si>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</si>
  <si>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</si>
  <si>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</si>
  <si>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</si>
  <si>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</si>
  <si>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</si>
  <si>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</si>
  <si>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</si>
  <si>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</si>
  <si>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</si>
  <si>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</si>
  <si>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</si>
  <si>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</si>
  <si>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</si>
  <si>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</si>
  <si>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</si>
  <si>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</si>
  <si>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</si>
  <si>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</si>
  <si>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</si>
  <si>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</si>
  <si>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</si>
  <si>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</si>
  <si>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</si>
  <si>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</si>
  <si>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</si>
  <si>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</si>
  <si>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</si>
  <si>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</si>
  <si>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</si>
  <si>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</si>
  <si>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</si>
  <si>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</si>
  <si>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</si>
  <si>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</si>
  <si>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</si>
  <si>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</si>
  <si>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</si>
  <si>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</si>
  <si>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</si>
  <si>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</si>
  <si>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</si>
  <si>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</si>
  <si>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</si>
  <si>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</si>
  <si>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</si>
  <si>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</si>
  <si>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</si>
  <si>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</si>
  <si>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</si>
  <si>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</si>
  <si>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</si>
  <si>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</si>
  <si>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</si>
  <si>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</si>
  <si>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</si>
  <si>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</si>
  <si>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</si>
  <si>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</si>
  <si>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</si>
  <si>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</si>
  <si>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</si>
  <si>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</si>
  <si>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</si>
  <si>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</si>
  <si>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</si>
  <si>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</si>
  <si>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</si>
  <si>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</si>
  <si>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</si>
  <si>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</si>
  <si>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</si>
  <si>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</si>
  <si>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</si>
  <si>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</si>
  <si>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</si>
  <si>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</si>
  <si>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</si>
  <si>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</si>
  <si>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</si>
  <si>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</si>
  <si>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</si>
  <si>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</si>
  <si>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</si>
  <si>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</si>
  <si>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</si>
  <si>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</si>
  <si>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</si>
  <si>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</si>
  <si>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</si>
  <si>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</si>
  <si>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</si>
  <si>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</si>
  <si>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</si>
  <si>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</si>
  <si>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</si>
  <si>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</si>
  <si>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</si>
  <si>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</si>
  <si>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</si>
  <si>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</si>
  <si>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</si>
  <si>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</si>
  <si>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</si>
  <si>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</si>
  <si>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</si>
  <si>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</si>
  <si>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</si>
  <si>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</si>
  <si>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</si>
  <si>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</si>
  <si>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</si>
  <si>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</si>
  <si>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</si>
  <si>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</si>
  <si>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</si>
  <si>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</si>
  <si>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</si>
  <si>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</si>
  <si>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</si>
  <si>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</si>
  <si>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</si>
  <si>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</si>
  <si>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</si>
  <si>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</si>
  <si>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</si>
  <si>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</si>
  <si>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</si>
  <si>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</si>
  <si>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</si>
  <si>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</si>
  <si>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</si>
  <si>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</si>
  <si>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</si>
  <si>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</si>
  <si>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</si>
  <si>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</si>
  <si>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</si>
  <si>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</si>
  <si>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</si>
  <si>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</si>
  <si>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</si>
  <si>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</si>
  <si>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</si>
  <si>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</si>
  <si>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</si>
  <si>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</si>
  <si>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</si>
  <si>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</si>
  <si>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</si>
  <si>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</si>
  <si>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</si>
  <si>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</si>
  <si>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</si>
  <si>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</si>
  <si>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</si>
  <si>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</si>
  <si>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</si>
  <si>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</si>
  <si>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</si>
  <si>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</si>
  <si>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</si>
  <si>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</si>
  <si>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</si>
  <si>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</si>
  <si>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</si>
  <si>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</si>
  <si>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</si>
  <si>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</si>
  <si>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</si>
  <si>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</si>
  <si>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</si>
  <si>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</si>
  <si>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</si>
  <si>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</si>
  <si>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</si>
  <si>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</si>
  <si>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</si>
  <si>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</si>
  <si>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</si>
  <si>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</si>
  <si>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</si>
  <si>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</si>
  <si>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</si>
  <si>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</si>
  <si>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</si>
  <si>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</si>
  <si>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</si>
  <si>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</si>
  <si>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</si>
  <si>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</si>
  <si>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</si>
  <si>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</si>
  <si>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</si>
  <si>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</si>
  <si>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</si>
  <si>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</si>
  <si>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</si>
  <si>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</si>
  <si>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</si>
  <si>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</si>
  <si>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</si>
  <si>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</si>
  <si>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</si>
  <si>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</si>
  <si>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</si>
  <si>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</si>
  <si>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</si>
  <si>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</si>
  <si>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</si>
  <si>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</si>
  <si>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</si>
  <si>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</si>
  <si>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</si>
  <si>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</si>
  <si>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</si>
  <si>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</si>
  <si>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</si>
  <si>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</si>
  <si>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</si>
  <si>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</si>
  <si>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</si>
  <si>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</si>
  <si>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</si>
  <si>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</si>
  <si>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</si>
  <si>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</si>
  <si>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</si>
  <si>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</si>
  <si>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</si>
  <si>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</si>
  <si>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</si>
  <si>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</si>
  <si>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</si>
  <si>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</si>
  <si>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</si>
  <si>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</si>
  <si>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</si>
  <si>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</si>
  <si>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</si>
  <si>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</si>
  <si>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</si>
  <si>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</si>
  <si>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</si>
  <si>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</si>
  <si>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</si>
  <si>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</si>
  <si>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</si>
  <si>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</si>
  <si>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</si>
  <si>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</si>
  <si>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</si>
  <si>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</si>
  <si>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</si>
  <si>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</si>
  <si>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</si>
  <si>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</si>
  <si>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</si>
  <si>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</si>
  <si>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</si>
  <si>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</si>
  <si>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</si>
  <si>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</si>
  <si>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</si>
  <si>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</si>
  <si>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</si>
  <si>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</si>
  <si>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</si>
  <si>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</si>
  <si>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</si>
  <si>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</si>
  <si>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</si>
  <si>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</si>
  <si>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</si>
  <si>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</si>
  <si>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</si>
  <si>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</si>
  <si>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</si>
  <si>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</si>
  <si>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</si>
  <si>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</si>
  <si>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</si>
  <si>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</si>
  <si>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</si>
  <si>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</si>
  <si>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</si>
  <si>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</si>
  <si>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</si>
  <si>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</si>
  <si>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</si>
  <si>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</si>
  <si>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</si>
  <si>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</si>
  <si>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</si>
  <si>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</si>
  <si>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</si>
  <si>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</si>
  <si>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</si>
  <si>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</si>
  <si>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</si>
  <si>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</si>
  <si>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</si>
  <si>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</si>
  <si>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</si>
  <si>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</si>
  <si>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</si>
  <si>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</si>
  <si>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</si>
  <si>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</si>
  <si>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</si>
  <si>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</si>
  <si>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</si>
  <si>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</si>
  <si>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</si>
  <si>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</si>
  <si>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</si>
  <si>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</si>
  <si>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</si>
  <si>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</si>
  <si>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</si>
  <si>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</si>
  <si>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</si>
  <si>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</si>
  <si>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</si>
  <si>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</si>
  <si>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</si>
  <si>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</si>
  <si>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</si>
  <si>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</si>
  <si>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</si>
  <si>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</si>
  <si>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</si>
  <si>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</si>
  <si>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</si>
  <si>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</si>
  <si>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</si>
  <si>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</si>
  <si>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</si>
  <si>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</si>
  <si>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</si>
  <si>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</si>
  <si>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</si>
  <si>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</si>
  <si>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</si>
  <si>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</si>
  <si>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</si>
  <si>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</si>
  <si>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</si>
  <si>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</si>
  <si>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</si>
  <si>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</si>
  <si>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</si>
  <si>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</si>
  <si>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</si>
  <si>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</si>
  <si>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</si>
  <si>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</si>
  <si>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</si>
  <si>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</si>
  <si>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</si>
  <si>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</si>
  <si>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</si>
  <si>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</si>
  <si>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</si>
  <si>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</si>
  <si>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</si>
  <si>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</si>
  <si>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</si>
  <si>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</si>
  <si>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</si>
  <si>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</si>
  <si>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</si>
  <si>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</si>
  <si>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</si>
  <si>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</si>
  <si>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</si>
  <si>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</si>
  <si>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</si>
  <si>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</si>
  <si>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</si>
  <si>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</si>
  <si>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</si>
  <si>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</si>
  <si>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</si>
  <si>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</si>
  <si>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</si>
  <si>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</si>
  <si>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</si>
  <si>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</si>
  <si>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</si>
  <si>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</si>
  <si>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</si>
  <si>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</si>
  <si>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</si>
  <si>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</si>
  <si>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</si>
  <si>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</si>
  <si>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</si>
  <si>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</si>
  <si>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</si>
  <si>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</si>
  <si>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</si>
  <si>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</si>
  <si>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</si>
  <si>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</si>
  <si>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</si>
  <si>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</si>
  <si>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</si>
  <si>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</si>
  <si>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</si>
  <si>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</si>
  <si>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</si>
  <si>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</si>
  <si>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</si>
  <si>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</si>
  <si>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</si>
  <si>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</si>
  <si>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</si>
  <si>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</si>
  <si>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</si>
  <si>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</si>
  <si>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</si>
  <si>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</si>
  <si>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</si>
  <si>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</si>
  <si>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</si>
  <si>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</si>
  <si>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</si>
  <si>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</si>
  <si>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</si>
  <si>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</si>
  <si>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</si>
  <si>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</si>
  <si>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</si>
  <si>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</si>
  <si>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</si>
  <si>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</si>
  <si>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</si>
  <si>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</si>
  <si>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</si>
  <si>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</si>
  <si>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</si>
  <si>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</si>
  <si>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</si>
  <si>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</si>
  <si>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</si>
  <si>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</si>
  <si>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</si>
  <si>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</si>
  <si>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</si>
  <si>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</si>
  <si>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</si>
  <si>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</si>
  <si>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</si>
  <si>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</si>
  <si>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</si>
  <si>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</si>
  <si>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</si>
  <si>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</si>
  <si>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</si>
  <si>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</si>
  <si>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</si>
  <si>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</si>
  <si>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</si>
  <si>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</si>
  <si>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</si>
  <si>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</si>
  <si>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</si>
  <si>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</si>
  <si>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</si>
  <si>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</si>
  <si>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</si>
  <si>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</si>
  <si>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</si>
  <si>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</si>
  <si>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</si>
  <si>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</si>
  <si>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</si>
  <si>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</si>
  <si>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</si>
  <si>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</si>
  <si>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</si>
  <si>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</si>
  <si>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</si>
  <si>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</si>
  <si>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</si>
  <si>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</si>
  <si>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</si>
  <si>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</si>
  <si>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</si>
  <si>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</si>
  <si>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</si>
  <si>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</si>
  <si>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</si>
  <si>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</si>
  <si>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</si>
  <si>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</si>
  <si>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</si>
  <si>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</si>
  <si>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</si>
  <si>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</si>
  <si>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</si>
  <si>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</si>
  <si>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</si>
  <si>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</si>
  <si>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</si>
  <si>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</si>
  <si>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</si>
  <si>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</si>
  <si>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</si>
  <si>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</si>
  <si>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</si>
  <si>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</si>
  <si>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</si>
  <si>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</si>
  <si>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</si>
  <si>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</si>
  <si>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</si>
  <si>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</si>
  <si>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</si>
  <si>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</si>
  <si>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</si>
  <si>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</si>
  <si>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</si>
  <si>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</si>
  <si>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</si>
  <si>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</si>
  <si>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</si>
  <si>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</si>
  <si>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</si>
  <si>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</si>
  <si>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</si>
  <si>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</si>
  <si>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</si>
  <si>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</si>
  <si>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</si>
  <si>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</si>
  <si>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</si>
  <si>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</si>
  <si>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</si>
  <si>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</si>
  <si>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</si>
  <si>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</si>
  <si>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</si>
  <si>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</si>
  <si>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</si>
  <si>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</si>
  <si>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</si>
  <si>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</si>
  <si>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</si>
  <si>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</si>
  <si>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</si>
  <si>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</si>
  <si>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</si>
  <si>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</si>
  <si>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</si>
  <si>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</si>
  <si>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</si>
  <si>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</si>
  <si>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</si>
  <si>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</si>
  <si>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</si>
  <si>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</si>
  <si>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</si>
  <si>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</si>
  <si>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</si>
  <si>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</si>
  <si>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</si>
  <si>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</si>
  <si>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</si>
  <si>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</si>
  <si>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</si>
  <si>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</si>
  <si>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</si>
  <si>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</si>
  <si>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</si>
  <si>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</si>
  <si>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</si>
  <si>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</si>
  <si>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</si>
  <si>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</si>
  <si>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</si>
  <si>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</si>
  <si>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</si>
  <si>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</si>
  <si>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</si>
  <si>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</si>
  <si>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</si>
  <si>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</si>
  <si>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</si>
  <si>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</si>
  <si>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</si>
  <si>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</si>
  <si>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</si>
  <si>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</si>
  <si>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</si>
  <si>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</si>
  <si>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</si>
  <si>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</si>
  <si>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</si>
  <si>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</si>
  <si>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</si>
  <si>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</si>
  <si>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</si>
  <si>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</si>
  <si>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</si>
  <si>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</si>
  <si>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</si>
  <si>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</si>
  <si>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</si>
  <si>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</si>
  <si>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</si>
  <si>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</si>
  <si>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</si>
  <si>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</si>
  <si>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</si>
  <si>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</si>
  <si>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</si>
  <si>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</si>
  <si>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</si>
  <si>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</si>
  <si>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</si>
  <si>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</si>
  <si>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</si>
  <si>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</si>
  <si>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</si>
  <si>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</si>
  <si>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</si>
  <si>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</si>
  <si>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</si>
  <si>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</si>
  <si>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</si>
  <si>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</si>
  <si>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</si>
  <si>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</si>
  <si>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</si>
  <si>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</si>
  <si>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</si>
  <si>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</si>
  <si>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</si>
  <si>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</si>
  <si>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</si>
  <si>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</si>
  <si>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</si>
  <si>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</si>
  <si>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</si>
  <si>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</si>
  <si>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</si>
  <si>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</si>
  <si>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</si>
  <si>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</si>
  <si>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</si>
  <si>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</si>
  <si>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</si>
  <si>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</si>
  <si>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</si>
  <si>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</si>
  <si>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</si>
  <si>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</si>
  <si>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</si>
  <si>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</si>
  <si>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</si>
  <si>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</si>
  <si>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</si>
  <si>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</si>
  <si>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</si>
  <si>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</si>
  <si>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</si>
  <si>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</si>
  <si>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</si>
  <si>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</si>
  <si>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</si>
  <si>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</si>
  <si>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</si>
  <si>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</si>
  <si>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</si>
  <si>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</si>
  <si>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</si>
  <si>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</si>
  <si>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</si>
  <si>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</si>
  <si>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</si>
  <si>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</si>
  <si>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</si>
  <si>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</si>
  <si>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</si>
  <si>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</si>
  <si>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</si>
  <si>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</si>
  <si>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</si>
  <si>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</si>
  <si>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</si>
  <si>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</si>
  <si>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</si>
  <si>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</si>
  <si>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</si>
  <si>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</si>
  <si>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</si>
  <si>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</si>
  <si>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</si>
  <si>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</si>
  <si>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</si>
  <si>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</si>
  <si>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</si>
  <si>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</si>
  <si>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</si>
  <si>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</si>
  <si>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</si>
  <si>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</si>
  <si>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</si>
  <si>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</si>
  <si>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</si>
  <si>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</si>
  <si>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</si>
  <si>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</si>
  <si>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</si>
  <si>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</si>
  <si>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</si>
  <si>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</si>
  <si>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</si>
  <si>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</si>
  <si>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</si>
  <si>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</si>
  <si>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</si>
  <si>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</si>
  <si>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</si>
  <si>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</si>
  <si>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</si>
  <si>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</si>
  <si>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</si>
  <si>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</si>
  <si>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</si>
  <si>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</si>
  <si>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</si>
  <si>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</si>
  <si>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</si>
  <si>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</si>
  <si>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</si>
  <si>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</si>
  <si>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</si>
  <si>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</si>
  <si>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</si>
  <si>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</si>
  <si>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</si>
  <si>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</si>
  <si>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</si>
  <si>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</si>
  <si>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</si>
  <si>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</si>
  <si>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</si>
  <si>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</si>
  <si>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</si>
  <si>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</si>
  <si>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</si>
  <si>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</si>
  <si>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</si>
  <si>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</si>
  <si>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</si>
  <si>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</si>
  <si>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</si>
  <si>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</si>
  <si>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</si>
  <si>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</si>
  <si>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</si>
  <si>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</si>
  <si>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</si>
  <si>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</si>
  <si>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</si>
  <si>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</si>
  <si>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</si>
  <si>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</si>
  <si>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</si>
  <si>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</si>
  <si>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</si>
  <si>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</si>
  <si>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</si>
  <si>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</si>
  <si>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</si>
  <si>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</si>
  <si>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</si>
  <si>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</si>
  <si>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</si>
  <si>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</si>
  <si>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</si>
  <si>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</si>
  <si>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</si>
  <si>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</si>
  <si>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</si>
  <si>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</si>
  <si>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</si>
  <si>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</si>
  <si>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</si>
  <si>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</si>
  <si>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</si>
  <si>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</si>
  <si>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</si>
  <si>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</si>
  <si>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</si>
  <si>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</si>
  <si>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</si>
  <si>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</si>
  <si>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</si>
  <si>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</si>
  <si>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</si>
  <si>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</si>
  <si>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</si>
  <si>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</si>
  <si>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</si>
  <si>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</si>
  <si>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</si>
  <si>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</si>
  <si>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</si>
  <si>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</si>
  <si>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</si>
  <si>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</si>
  <si>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</si>
  <si>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</si>
  <si>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</si>
  <si>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</si>
  <si>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</si>
  <si>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</si>
  <si>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</si>
  <si>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</si>
  <si>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</si>
  <si>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</si>
  <si>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</si>
  <si>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</si>
  <si>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</si>
  <si>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</si>
  <si>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</si>
  <si>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</si>
  <si>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</si>
  <si>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</si>
  <si>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</si>
  <si>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</si>
  <si>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</si>
  <si>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</si>
  <si>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</si>
  <si>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</si>
  <si>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</si>
  <si>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</si>
  <si>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</si>
  <si>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</si>
  <si>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</si>
  <si>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</si>
  <si>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</si>
  <si>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</si>
  <si>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</si>
  <si>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</si>
  <si>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</si>
  <si>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</si>
  <si>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</si>
  <si>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</si>
  <si>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</si>
  <si>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</si>
  <si>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</si>
  <si>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</si>
  <si>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</si>
  <si>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</si>
  <si>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</si>
  <si>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</si>
  <si>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</si>
  <si>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</si>
  <si>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</si>
  <si>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</si>
  <si>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</si>
  <si>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</si>
  <si>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</si>
  <si>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</si>
  <si>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</si>
  <si>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</si>
  <si>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</si>
  <si>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</si>
  <si>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</si>
  <si>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</si>
  <si>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</si>
  <si>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</si>
  <si>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</si>
  <si>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</si>
  <si>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</si>
  <si>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</si>
  <si>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</si>
  <si>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</si>
  <si>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</si>
  <si>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</si>
  <si>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</si>
  <si>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</si>
  <si>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</si>
  <si>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</si>
  <si>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</si>
  <si>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</si>
  <si>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</si>
  <si>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</si>
  <si>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</si>
  <si>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</si>
  <si>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</si>
  <si>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</si>
  <si>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</si>
  <si>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</si>
  <si>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</si>
  <si>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</si>
  <si>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</si>
  <si>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</si>
  <si>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</si>
  <si>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</si>
  <si>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</si>
  <si>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</si>
  <si>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</si>
  <si>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</si>
  <si>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</si>
  <si>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</si>
  <si>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</si>
  <si>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</si>
  <si>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</si>
  <si>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</si>
  <si>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</si>
  <si>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</si>
  <si>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</si>
  <si>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</si>
  <si>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</si>
  <si>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</si>
  <si>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</si>
  <si>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</si>
  <si>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</si>
  <si>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</si>
  <si>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</si>
  <si>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</si>
  <si>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</si>
  <si>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</si>
  <si>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</si>
  <si>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</si>
  <si>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</si>
  <si>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</si>
  <si>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</si>
  <si>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</si>
  <si>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</si>
  <si>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</si>
  <si>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</si>
  <si>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</si>
  <si>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</si>
  <si>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</si>
  <si>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</si>
  <si>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</si>
  <si>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</si>
  <si>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</si>
  <si>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</si>
  <si>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</si>
  <si>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</si>
  <si>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</si>
  <si>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</si>
  <si>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</si>
  <si>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</si>
  <si>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</si>
  <si>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</si>
  <si>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</si>
  <si>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</si>
  <si>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</si>
  <si>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</si>
  <si>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</si>
  <si>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</si>
  <si>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</si>
  <si>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</si>
  <si>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</si>
  <si>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</si>
  <si>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</si>
  <si>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</si>
  <si>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</si>
  <si>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</si>
  <si>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</si>
  <si>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</si>
  <si>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</si>
  <si>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</si>
  <si>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</si>
  <si>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</si>
  <si>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</si>
  <si>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</si>
  <si>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</si>
  <si>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</si>
  <si>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</si>
  <si>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</si>
  <si>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</si>
  <si>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</si>
  <si>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</si>
  <si>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</si>
  <si>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</si>
  <si>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</si>
  <si>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</si>
  <si>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</si>
  <si>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</si>
  <si>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</si>
  <si>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</si>
  <si>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</si>
  <si>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</si>
  <si>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</si>
  <si>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</si>
  <si>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</si>
  <si>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</si>
  <si>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</si>
  <si>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</si>
  <si>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</si>
  <si>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</si>
  <si>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</si>
  <si>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</si>
  <si>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</si>
  <si>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</si>
  <si>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</si>
  <si>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</si>
  <si>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</si>
  <si>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</si>
  <si>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</si>
  <si>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</si>
  <si>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</si>
  <si>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</si>
  <si>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</si>
  <si>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</si>
  <si>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</si>
  <si>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</si>
  <si>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</si>
  <si>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</si>
  <si>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</si>
  <si>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</si>
  <si>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</si>
  <si>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</si>
  <si>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</si>
  <si>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</si>
  <si>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</si>
  <si>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</si>
  <si>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</si>
  <si>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</si>
  <si>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</si>
  <si>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</si>
  <si>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</si>
  <si>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</si>
  <si>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</si>
  <si>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</si>
  <si>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</si>
  <si>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</si>
  <si>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</si>
  <si>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</si>
  <si>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</si>
  <si>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</si>
  <si>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</si>
  <si>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</si>
  <si>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</si>
  <si>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</si>
  <si>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</si>
  <si>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</si>
  <si>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</si>
  <si>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</si>
  <si>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</si>
  <si>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</si>
  <si>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</si>
  <si>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</si>
  <si>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</si>
  <si>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</si>
  <si>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</si>
  <si>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</si>
  <si>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</si>
  <si>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</si>
  <si>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</si>
  <si>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</si>
  <si>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</si>
  <si>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</si>
  <si>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</si>
  <si>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</si>
  <si>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</si>
  <si>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</si>
  <si>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</si>
  <si>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</si>
  <si>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</si>
  <si>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</si>
  <si>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</si>
  <si>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</si>
  <si>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</si>
  <si>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</si>
  <si>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</si>
  <si>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</si>
  <si>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</si>
  <si>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</si>
  <si>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</si>
  <si>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</si>
  <si>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</si>
  <si>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</si>
  <si>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</si>
  <si>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</si>
  <si>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</si>
  <si>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</si>
  <si>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</si>
  <si>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</si>
  <si>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</si>
  <si>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</si>
  <si>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</si>
  <si>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</si>
  <si>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</si>
  <si>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</si>
  <si>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</si>
  <si>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</si>
  <si>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</si>
  <si>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</si>
  <si>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</si>
  <si>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</si>
  <si>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</si>
  <si>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</si>
  <si>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</si>
  <si>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</si>
  <si>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</si>
  <si>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</si>
  <si>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</si>
  <si>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</si>
  <si>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</si>
  <si>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</si>
  <si>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</si>
  <si>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</si>
  <si>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</si>
  <si>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</si>
  <si>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</si>
  <si>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</si>
  <si>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</si>
  <si>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</si>
  <si>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</si>
  <si>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</si>
  <si>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</si>
  <si>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</si>
  <si>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</si>
  <si>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</si>
  <si>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</si>
  <si>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</si>
  <si>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</si>
  <si>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</si>
  <si>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</si>
  <si>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</si>
  <si>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</si>
  <si>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</si>
  <si>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</si>
  <si>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</si>
  <si>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</si>
  <si>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</si>
  <si>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</si>
  <si>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</si>
  <si>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</si>
  <si>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</si>
  <si>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</si>
  <si>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</si>
  <si>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</si>
  <si>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</si>
  <si>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</si>
  <si>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</si>
  <si>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</si>
  <si>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</si>
  <si>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</si>
  <si>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</si>
  <si>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</si>
  <si>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</si>
  <si>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</si>
  <si>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</si>
  <si>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</si>
  <si>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</si>
  <si>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</si>
  <si>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</si>
  <si>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</si>
  <si>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</si>
  <si>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</si>
  <si>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</si>
  <si>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</si>
  <si>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</si>
  <si>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</si>
  <si>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</si>
  <si>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</si>
  <si>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</si>
  <si>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</si>
  <si>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</si>
  <si>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</si>
  <si>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</si>
  <si>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</si>
  <si>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</si>
  <si>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</si>
  <si>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</si>
  <si>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</si>
  <si>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</si>
  <si>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</si>
  <si>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</si>
  <si>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</si>
  <si>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</si>
  <si>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</si>
  <si>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</si>
  <si>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</si>
  <si>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</si>
  <si>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</si>
  <si>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</si>
  <si>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</si>
  <si>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</si>
  <si>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</si>
  <si>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</si>
  <si>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</si>
  <si>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</si>
  <si>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</si>
  <si>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</si>
  <si>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</si>
  <si>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</si>
  <si>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</si>
  <si>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</si>
  <si>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</si>
  <si>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</si>
  <si>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</si>
  <si>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</si>
  <si>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</si>
  <si>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</si>
  <si>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</si>
  <si>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</si>
  <si>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</si>
  <si>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</si>
  <si>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</si>
  <si>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</si>
  <si>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</si>
  <si>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</si>
  <si>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</si>
  <si>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</si>
  <si>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</si>
  <si>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</si>
  <si>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</si>
  <si>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</si>
  <si>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</si>
  <si>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</si>
  <si>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</si>
  <si>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</si>
  <si>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</si>
  <si>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</si>
  <si>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</si>
  <si>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</si>
  <si>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</si>
  <si>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</si>
  <si>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</si>
  <si>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</si>
  <si>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</si>
  <si>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</si>
  <si>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</si>
  <si>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</si>
  <si>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</si>
  <si>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</si>
  <si>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</si>
  <si>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</si>
  <si>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</si>
  <si>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</si>
  <si>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</si>
  <si>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</si>
  <si>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</si>
  <si>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</si>
  <si>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</si>
  <si>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</si>
  <si>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</si>
  <si>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</si>
  <si>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</si>
  <si>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</si>
  <si>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</si>
  <si>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</si>
  <si>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</si>
  <si>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</si>
  <si>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</si>
  <si>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</si>
  <si>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</si>
  <si>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</si>
  <si>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</si>
  <si>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</si>
  <si>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</si>
  <si>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</si>
  <si>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</si>
  <si>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</si>
  <si>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</si>
  <si>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</si>
  <si>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</si>
  <si>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</si>
  <si>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</si>
  <si>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</si>
  <si>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</si>
  <si>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</si>
  <si>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</si>
  <si>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</si>
  <si>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</si>
  <si>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</si>
  <si>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</si>
  <si>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</si>
  <si>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</si>
  <si>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</si>
  <si>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</si>
  <si>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</si>
  <si>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</si>
  <si>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</si>
  <si>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</si>
  <si>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</si>
  <si>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</si>
  <si>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</si>
  <si>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</si>
  <si>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</si>
  <si>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</si>
  <si>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</si>
  <si>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</si>
  <si>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</si>
  <si>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</si>
  <si>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</si>
  <si>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</si>
  <si>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</si>
  <si>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</si>
  <si>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</si>
  <si>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</si>
  <si>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</si>
  <si>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</si>
  <si>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</si>
  <si>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</si>
  <si>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</si>
  <si>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</si>
  <si>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</si>
  <si>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</si>
  <si>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</si>
  <si>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</si>
  <si>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</si>
  <si>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</si>
  <si>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</si>
  <si>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</si>
  <si>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</si>
  <si>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</si>
  <si>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</si>
  <si>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</si>
  <si>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</si>
  <si>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</si>
  <si>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</si>
  <si>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</si>
  <si>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</si>
  <si>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</si>
  <si>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</si>
  <si>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</si>
  <si>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</si>
  <si>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</si>
  <si>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</si>
  <si>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</si>
  <si>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</si>
  <si>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</si>
  <si>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</si>
  <si>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</si>
  <si>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</si>
  <si>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</si>
  <si>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</si>
  <si>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</si>
  <si>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</si>
  <si>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</si>
  <si>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</si>
  <si>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</si>
  <si>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</si>
  <si>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</si>
  <si>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</si>
  <si>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</si>
  <si>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</si>
  <si>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</si>
  <si>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</si>
  <si>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</si>
  <si>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</si>
  <si>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</si>
  <si>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</si>
  <si>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</si>
  <si>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</si>
  <si>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</si>
  <si>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</si>
  <si>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</si>
  <si>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</si>
  <si>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</si>
  <si>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</si>
  <si>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</si>
  <si>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</si>
  <si>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</si>
  <si>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</si>
  <si>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</si>
  <si>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</si>
  <si>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</si>
  <si>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</si>
  <si>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</si>
  <si>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</si>
  <si>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</si>
  <si>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</si>
  <si>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</si>
  <si>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</si>
  <si>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</si>
  <si>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</si>
  <si>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</si>
  <si>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</si>
  <si>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</si>
  <si>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</si>
  <si>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</si>
  <si>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</si>
  <si>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</si>
  <si>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</si>
  <si>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</si>
  <si>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</si>
  <si>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</si>
  <si>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</si>
  <si>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</si>
  <si>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</si>
  <si>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</si>
  <si>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</si>
  <si>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</si>
  <si>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</si>
  <si>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</si>
  <si>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</si>
  <si>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</si>
  <si>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</si>
  <si>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</si>
  <si>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</si>
  <si>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</si>
  <si>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</si>
  <si>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</si>
  <si>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</si>
  <si>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</si>
  <si>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</si>
  <si>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</si>
  <si>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</si>
  <si>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</si>
  <si>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</si>
  <si>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</si>
  <si>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</si>
  <si>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</si>
  <si>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</si>
  <si>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</si>
  <si>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</si>
  <si>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</si>
  <si>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</si>
  <si>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</si>
  <si>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</si>
  <si>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</si>
  <si>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</si>
  <si>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</si>
  <si>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</si>
  <si>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</si>
  <si>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</si>
  <si>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</si>
  <si>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</si>
  <si>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</si>
  <si>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</si>
  <si>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</si>
  <si>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</si>
  <si>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</si>
  <si>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</si>
  <si>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</si>
  <si>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</si>
  <si>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</si>
  <si>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</si>
  <si>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</si>
  <si>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</si>
  <si>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</si>
  <si>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</si>
  <si>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</si>
  <si>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</si>
  <si>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</si>
  <si>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</si>
  <si>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</si>
  <si>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</si>
  <si>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</si>
  <si>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</si>
  <si>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</si>
  <si>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</si>
  <si>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</si>
  <si>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</si>
  <si>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</si>
  <si>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</si>
  <si>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</si>
  <si>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</si>
  <si>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</si>
  <si>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</si>
  <si>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</si>
  <si>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</si>
  <si>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</si>
  <si>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</si>
  <si>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</si>
  <si>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</si>
  <si>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</si>
  <si>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</si>
  <si>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</si>
  <si>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</si>
  <si>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</si>
  <si>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</si>
  <si>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</si>
  <si>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</si>
  <si>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</si>
  <si>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</si>
  <si>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</si>
  <si>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</si>
  <si>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</si>
  <si>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</si>
  <si>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</si>
  <si>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</si>
  <si>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</si>
  <si>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</si>
  <si>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</si>
  <si>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</si>
  <si>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</si>
  <si>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</si>
  <si>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</si>
  <si>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</si>
  <si>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</si>
  <si>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</si>
  <si>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</si>
  <si>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</si>
  <si>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</si>
  <si>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</si>
  <si>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</si>
  <si>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</si>
  <si>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</si>
  <si>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</si>
  <si>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</si>
  <si>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</si>
  <si>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</si>
  <si>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</si>
  <si>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</si>
  <si>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</si>
  <si>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</si>
  <si>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</si>
  <si>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</si>
  <si>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</si>
  <si>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</si>
  <si>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</si>
  <si>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</si>
  <si>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</si>
  <si>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</si>
  <si>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</si>
  <si>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</si>
  <si>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</si>
  <si>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</si>
  <si>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</si>
  <si>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</si>
  <si>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</si>
  <si>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</si>
  <si>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</si>
  <si>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</si>
  <si>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</si>
  <si>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</si>
  <si>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</si>
  <si>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</si>
  <si>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</si>
  <si>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</si>
  <si>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</si>
  <si>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</si>
  <si>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</si>
  <si>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</si>
  <si>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</si>
  <si>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</si>
  <si>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</si>
  <si>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</si>
  <si>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</si>
  <si>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</si>
  <si>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</si>
  <si>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</si>
  <si>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</si>
  <si>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</si>
  <si>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</si>
  <si>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</si>
  <si>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</si>
  <si>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</si>
  <si>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</si>
  <si>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</si>
  <si>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</si>
  <si>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</si>
  <si>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</si>
  <si>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</si>
  <si>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</si>
  <si>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</si>
  <si>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</si>
  <si>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</si>
  <si>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</si>
  <si>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</si>
  <si>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</si>
  <si>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</si>
  <si>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</si>
  <si>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</si>
  <si>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</si>
  <si>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</si>
  <si>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</si>
  <si>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</si>
  <si>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</si>
  <si>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</si>
  <si>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</si>
  <si>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</si>
  <si>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</si>
  <si>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</si>
  <si>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</si>
  <si>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</si>
  <si>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</si>
  <si>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</si>
  <si>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</si>
  <si>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</si>
  <si>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</si>
  <si>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</si>
  <si>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</si>
  <si>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</si>
  <si>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</si>
  <si>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</si>
  <si>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</si>
  <si>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</si>
  <si>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</si>
  <si>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</si>
  <si>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</si>
  <si>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</si>
  <si>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</si>
  <si>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</si>
  <si>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</si>
  <si>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</si>
  <si>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</si>
  <si>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</si>
  <si>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</si>
  <si>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</si>
  <si>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</si>
  <si>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</si>
  <si>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</si>
  <si>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</si>
  <si>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</si>
  <si>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</si>
  <si>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</si>
  <si>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</si>
  <si>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</si>
  <si>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</si>
  <si>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</si>
  <si>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</si>
  <si>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</si>
  <si>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</si>
  <si>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</si>
  <si>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</si>
  <si>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</si>
  <si>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</si>
  <si>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</si>
  <si>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</si>
  <si>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</si>
  <si>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</si>
  <si>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</si>
  <si>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</si>
  <si>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</si>
  <si>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</si>
  <si>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</si>
  <si>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</si>
  <si>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</si>
  <si>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</si>
  <si>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</si>
  <si>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</si>
  <si>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</si>
  <si>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</si>
  <si>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</si>
  <si>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</si>
  <si>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</si>
  <si>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</si>
  <si>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</si>
  <si>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</si>
  <si>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</si>
  <si>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</si>
  <si>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</si>
  <si>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</si>
  <si>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</si>
  <si>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</si>
  <si>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</si>
  <si>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</si>
  <si>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</si>
  <si>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</si>
  <si>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</si>
  <si>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</si>
  <si>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</si>
  <si>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</si>
  <si>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</si>
  <si>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</si>
  <si>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</si>
  <si>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</si>
  <si>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</si>
  <si>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</si>
  <si>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</si>
  <si>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</si>
  <si>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</si>
  <si>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</si>
  <si>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</si>
  <si>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</si>
  <si>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</si>
  <si>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</si>
  <si>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</si>
  <si>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</si>
  <si>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</si>
  <si>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</si>
  <si>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</si>
  <si>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</si>
  <si>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</si>
  <si>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</si>
  <si>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</si>
  <si>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</si>
  <si>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</si>
  <si>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</si>
  <si>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</si>
  <si>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</si>
  <si>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</si>
  <si>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</si>
  <si>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</si>
  <si>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</si>
  <si>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</si>
  <si>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</si>
  <si>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</si>
  <si>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</si>
  <si>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</si>
  <si>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</si>
  <si>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</si>
  <si>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</si>
  <si>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</si>
  <si>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</si>
  <si>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</si>
  <si>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</si>
  <si>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</si>
  <si>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</si>
  <si>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</si>
  <si>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</si>
  <si>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</si>
  <si>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</si>
  <si>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</si>
  <si>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</si>
  <si>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</si>
  <si>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</si>
  <si>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</si>
  <si>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</si>
  <si>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</si>
  <si>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</si>
  <si>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</si>
  <si>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</si>
  <si>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</si>
  <si>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</si>
  <si>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</si>
  <si>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</si>
  <si>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</si>
  <si>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</si>
  <si>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</si>
  <si>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</si>
  <si>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</si>
  <si>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</si>
  <si>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</si>
  <si>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</si>
  <si>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</si>
  <si>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</si>
  <si>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</si>
  <si>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</si>
  <si>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</si>
  <si>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</si>
  <si>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</si>
  <si>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</si>
  <si>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</si>
  <si>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</si>
  <si>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</si>
  <si>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</si>
  <si>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</si>
  <si>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</si>
  <si>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</si>
  <si>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</si>
  <si>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</si>
  <si>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</si>
  <si>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</si>
  <si>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</si>
  <si>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</si>
  <si>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</si>
  <si>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</si>
  <si>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</si>
  <si>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</si>
  <si>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</si>
  <si>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</si>
  <si>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</si>
  <si>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</si>
  <si>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</si>
  <si>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</si>
  <si>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</si>
  <si>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</si>
  <si>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</si>
  <si>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</si>
  <si>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</si>
  <si>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</si>
  <si>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</si>
  <si>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</si>
  <si>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</si>
  <si>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</si>
  <si>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</si>
  <si>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</si>
  <si>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</si>
  <si>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</si>
  <si>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</si>
  <si>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</si>
  <si>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</si>
  <si>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</si>
  <si>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</si>
  <si>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</si>
  <si>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</si>
  <si>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</si>
  <si>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</si>
  <si>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</si>
  <si>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</si>
  <si>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</si>
  <si>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</si>
  <si>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</si>
  <si>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</si>
  <si>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</si>
  <si>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</si>
  <si>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</si>
  <si>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</si>
  <si>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</si>
  <si>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</si>
  <si>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</si>
  <si>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</si>
  <si>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</si>
  <si>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</si>
  <si>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</si>
  <si>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</si>
  <si>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</si>
  <si>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</si>
  <si>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</si>
  <si>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</si>
  <si>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</si>
  <si>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</si>
  <si>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</si>
  <si>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</si>
  <si>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</si>
  <si>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</si>
  <si>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</si>
  <si>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</si>
  <si>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</si>
  <si>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</si>
  <si>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</si>
  <si>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</si>
  <si>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</si>
  <si>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</si>
  <si>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</si>
  <si>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</si>
  <si>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</si>
  <si>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</si>
  <si>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</si>
  <si>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</si>
  <si>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</si>
  <si>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</si>
  <si>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</si>
  <si>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</si>
  <si>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</si>
  <si>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</si>
  <si>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</si>
  <si>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</si>
  <si>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</si>
  <si>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</si>
  <si>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</si>
  <si>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</si>
  <si>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</si>
  <si>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</si>
  <si>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</si>
  <si>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</si>
  <si>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</si>
  <si>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</si>
  <si>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</si>
  <si>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</si>
  <si>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</si>
  <si>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</si>
  <si>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</si>
  <si>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</si>
  <si>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</si>
  <si>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</si>
  <si>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</si>
  <si>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</si>
  <si>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</si>
  <si>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</si>
  <si>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</si>
  <si>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</si>
  <si>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</si>
  <si>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</si>
  <si>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</si>
  <si>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</si>
  <si>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</si>
  <si>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</si>
  <si>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</si>
  <si>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</si>
  <si>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</si>
  <si>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</si>
  <si>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</si>
  <si>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</si>
  <si>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</si>
  <si>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</si>
  <si>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</si>
  <si>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</si>
  <si>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</si>
  <si>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</si>
  <si>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</si>
  <si>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</si>
  <si>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</si>
  <si>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</si>
  <si>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</si>
  <si>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</si>
  <si>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</si>
  <si>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</si>
  <si>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</si>
  <si>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</si>
  <si>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</si>
  <si>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</si>
  <si>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</si>
  <si>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</si>
  <si>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</si>
  <si>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</si>
  <si>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</si>
  <si>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</si>
  <si>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</si>
  <si>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</si>
  <si>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</si>
  <si>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</si>
  <si>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</si>
  <si>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</si>
  <si>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</si>
  <si>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</si>
  <si>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</si>
  <si>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</si>
  <si>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</si>
  <si>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</si>
  <si>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</si>
  <si>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</si>
  <si>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</si>
  <si>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</si>
  <si>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</si>
  <si>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</si>
  <si>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</si>
  <si>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</si>
  <si>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</si>
  <si>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</si>
  <si>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</si>
  <si>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</si>
  <si>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</si>
  <si>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</si>
  <si>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</si>
  <si>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</si>
  <si>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</si>
  <si>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</si>
  <si>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</si>
  <si>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</si>
  <si>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</si>
  <si>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</si>
  <si>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</si>
  <si>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</si>
  <si>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</si>
  <si>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</si>
  <si>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</si>
  <si>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</si>
  <si>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</si>
  <si>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</si>
  <si>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</si>
  <si>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</si>
  <si>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</si>
  <si>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</si>
  <si>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</si>
  <si>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</si>
  <si>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</si>
  <si>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</si>
  <si>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</si>
  <si>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</si>
  <si>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</si>
  <si>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</si>
  <si>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</si>
  <si>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</si>
  <si>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</si>
  <si>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</si>
  <si>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</si>
  <si>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</si>
  <si>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</si>
  <si>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</si>
  <si>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</si>
  <si>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</si>
  <si>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</si>
  <si>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</si>
  <si>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</si>
  <si>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</si>
  <si>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</si>
  <si>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</si>
  <si>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</si>
  <si>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</si>
  <si>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</si>
  <si>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</si>
  <si>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</si>
  <si>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</si>
  <si>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</si>
  <si>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</si>
  <si>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</si>
  <si>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</si>
  <si>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</si>
  <si>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</si>
  <si>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</si>
  <si>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</si>
  <si>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</si>
  <si>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</si>
  <si>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</si>
  <si>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</si>
  <si>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</si>
  <si>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</si>
  <si>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</si>
  <si>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</si>
  <si>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</si>
  <si>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</si>
  <si>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</si>
  <si>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</si>
  <si>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</si>
  <si>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</si>
  <si>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</si>
  <si>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</si>
  <si>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</si>
  <si>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</si>
  <si>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</si>
  <si>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</si>
  <si>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</si>
  <si>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</si>
  <si>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</si>
  <si>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</si>
  <si>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</si>
  <si>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</si>
  <si>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</si>
  <si>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</si>
  <si>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</si>
  <si>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</si>
  <si>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</si>
  <si>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</si>
  <si>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</si>
  <si>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</si>
  <si>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</si>
  <si>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</si>
  <si>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</si>
  <si>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</si>
  <si>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</si>
  <si>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</si>
  <si>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</si>
  <si>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</si>
  <si>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</si>
  <si>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</si>
  <si>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</si>
  <si>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</si>
  <si>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</si>
  <si>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</si>
  <si>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</si>
  <si>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</si>
  <si>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</si>
  <si>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</si>
  <si>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</si>
  <si>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</si>
  <si>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</si>
  <si>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</si>
  <si>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</si>
  <si>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</si>
  <si>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</si>
  <si>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</si>
  <si>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</si>
  <si>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</si>
  <si>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</si>
  <si>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</si>
  <si>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</si>
  <si>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</si>
  <si>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</si>
  <si>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</si>
  <si>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</si>
  <si>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</si>
  <si>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</si>
  <si>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</si>
  <si>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</si>
  <si>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</si>
  <si>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</si>
  <si>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</si>
  <si>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</si>
  <si>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</si>
  <si>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</si>
  <si>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</si>
  <si>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</si>
  <si>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</si>
  <si>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</si>
  <si>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</si>
  <si>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</si>
  <si>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</si>
  <si>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</si>
  <si>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</si>
  <si>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</si>
  <si>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</si>
  <si>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</si>
  <si>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</si>
  <si>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</si>
  <si>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</si>
  <si>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</si>
  <si>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</si>
  <si>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</si>
  <si>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</si>
  <si>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</si>
  <si>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</si>
  <si>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</si>
  <si>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</si>
  <si>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</si>
  <si>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</si>
  <si>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</si>
  <si>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</si>
  <si>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</si>
  <si>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</si>
  <si>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</si>
  <si>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</si>
  <si>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</si>
  <si>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</si>
  <si>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</si>
  <si>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</si>
  <si>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</si>
  <si>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</si>
  <si>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</si>
  <si>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</si>
  <si>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</si>
  <si>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</si>
  <si>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</si>
  <si>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</si>
  <si>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</si>
  <si>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</si>
  <si>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</si>
  <si>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</si>
  <si>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</si>
  <si>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</si>
  <si>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</si>
  <si>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</si>
  <si>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</si>
  <si>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</si>
  <si>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</si>
  <si>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</si>
  <si>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</si>
  <si>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</si>
  <si>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</si>
  <si>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</si>
  <si>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</si>
  <si>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</si>
  <si>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</si>
  <si>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</si>
  <si>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</si>
  <si>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</si>
  <si>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</si>
  <si>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</si>
  <si>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</si>
  <si>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</si>
  <si>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</si>
  <si>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</si>
  <si>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</si>
  <si>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</si>
  <si>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</si>
  <si>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</si>
  <si>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</si>
  <si>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</si>
  <si>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</si>
  <si>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</si>
  <si>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</si>
  <si>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</si>
  <si>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</si>
  <si>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</si>
  <si>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</si>
  <si>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</si>
  <si>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</si>
  <si>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</si>
  <si>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</si>
  <si>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</si>
  <si>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</si>
  <si>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</si>
  <si>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</si>
  <si>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</si>
  <si>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</si>
  <si>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</si>
  <si>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</si>
  <si>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</si>
  <si>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</si>
  <si>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</si>
  <si>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</si>
  <si>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</si>
  <si>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</si>
  <si>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</si>
  <si>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</si>
  <si>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</si>
  <si>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</si>
  <si>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</si>
  <si>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</si>
  <si>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</si>
  <si>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</si>
  <si>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</si>
  <si>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</si>
  <si>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</si>
  <si>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</si>
  <si>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</si>
  <si>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</si>
  <si>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</si>
  <si>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</si>
  <si>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</si>
  <si>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</si>
  <si>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</si>
  <si>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</si>
  <si>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</si>
  <si>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</si>
  <si>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</si>
  <si>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</si>
  <si>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</si>
  <si>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</si>
  <si>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</si>
  <si>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</si>
  <si>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</si>
  <si>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</si>
  <si>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</si>
  <si>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</si>
  <si>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</si>
  <si>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</si>
  <si>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</si>
  <si>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</si>
  <si>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</si>
  <si>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</si>
  <si>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</si>
  <si>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</si>
  <si>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</si>
  <si>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</si>
  <si>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</si>
  <si>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</si>
  <si>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</si>
  <si>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</si>
  <si>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</si>
  <si>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</si>
  <si>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</si>
  <si>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</si>
  <si>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</si>
  <si>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</si>
  <si>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</si>
  <si>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</si>
  <si>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</si>
  <si>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</si>
  <si>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</si>
  <si>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</si>
  <si>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</si>
  <si>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</si>
  <si>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</si>
  <si>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</si>
  <si>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</si>
  <si>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</si>
  <si>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</si>
  <si>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</si>
  <si>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</si>
  <si>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</si>
  <si>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</si>
  <si>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</si>
  <si>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</si>
  <si>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</si>
  <si>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</si>
  <si>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</si>
  <si>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</si>
  <si>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</si>
  <si>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</si>
  <si>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</si>
  <si>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</si>
  <si>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</si>
  <si>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</si>
  <si>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</si>
  <si>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</si>
  <si>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</si>
  <si>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</si>
  <si>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</si>
  <si>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</si>
  <si>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</si>
  <si>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</si>
  <si>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</si>
  <si>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</si>
  <si>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</si>
  <si>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</si>
  <si>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</si>
  <si>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</si>
  <si>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</si>
  <si>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</si>
  <si>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</si>
  <si>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</si>
  <si>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</si>
  <si>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</si>
  <si>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</si>
  <si>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</si>
  <si>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</si>
  <si>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</si>
  <si>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</si>
  <si>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</si>
  <si>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</si>
  <si>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</si>
  <si>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</si>
  <si>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</si>
  <si>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</si>
  <si>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</si>
  <si>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</si>
  <si>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</si>
  <si>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</si>
  <si>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</si>
  <si>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</si>
  <si>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</si>
  <si>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</si>
  <si>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</si>
  <si>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</si>
  <si>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</si>
  <si>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</si>
  <si>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</si>
  <si>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</si>
  <si>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</si>
  <si>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</si>
  <si>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</si>
  <si>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</si>
  <si>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</si>
  <si>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</si>
  <si>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</si>
  <si>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</si>
  <si>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</si>
  <si>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</si>
  <si>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</si>
  <si>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</si>
  <si>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</si>
  <si>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</si>
  <si>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</si>
  <si>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</si>
  <si>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</si>
  <si>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</si>
  <si>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</si>
  <si>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</si>
  <si>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</si>
  <si>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</si>
  <si>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</si>
  <si>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</si>
  <si>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</si>
  <si>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</si>
  <si>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</si>
  <si>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</si>
  <si>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</si>
  <si>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</si>
  <si>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</si>
  <si>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</si>
  <si>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</si>
  <si>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</si>
  <si>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</si>
  <si>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</si>
  <si>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</si>
  <si>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</si>
  <si>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</si>
  <si>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</si>
  <si>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</si>
  <si>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</si>
  <si>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</si>
  <si>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</si>
  <si>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</si>
  <si>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</si>
  <si>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</si>
  <si>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</si>
  <si>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</si>
  <si>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</si>
  <si>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</si>
  <si>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</si>
  <si>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</si>
  <si>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</si>
  <si>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</si>
  <si>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</si>
  <si>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</si>
  <si>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</si>
  <si>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</si>
  <si>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</si>
  <si>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</si>
  <si>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</si>
  <si>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</si>
  <si>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</si>
  <si>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</si>
  <si>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</si>
  <si>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</si>
  <si>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</si>
  <si>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</si>
  <si>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</si>
  <si>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</si>
  <si>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</si>
  <si>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</si>
  <si>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</si>
  <si>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</si>
  <si>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</si>
  <si>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</si>
  <si>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</si>
  <si>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</si>
  <si>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</si>
  <si>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</si>
  <si>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</si>
  <si>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</si>
  <si>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</si>
  <si>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</si>
  <si>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</si>
  <si>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</si>
  <si>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</si>
  <si>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</si>
  <si>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</si>
  <si>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</si>
  <si>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</si>
  <si>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</si>
  <si>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</si>
  <si>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</si>
  <si>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</si>
  <si>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</si>
  <si>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</si>
  <si>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</si>
  <si>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</si>
  <si>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</si>
  <si>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</si>
  <si>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</si>
  <si>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</si>
  <si>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</si>
  <si>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</si>
  <si>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</si>
  <si>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</si>
  <si>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</si>
  <si>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</si>
  <si>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</si>
  <si>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</si>
  <si>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</si>
  <si>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</si>
  <si>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</si>
  <si>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</si>
  <si>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</si>
  <si>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</si>
  <si>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</si>
  <si>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</si>
  <si>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</si>
  <si>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</si>
  <si>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</si>
  <si>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</si>
  <si>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</si>
  <si>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</si>
  <si>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</si>
  <si>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</si>
  <si>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</si>
  <si>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</si>
  <si>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</si>
  <si>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</si>
  <si>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</si>
  <si>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</si>
  <si>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</si>
  <si>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</si>
  <si>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</si>
  <si>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</si>
  <si>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</si>
  <si>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</si>
  <si>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</si>
  <si>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</si>
  <si>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</si>
  <si>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</si>
  <si>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</si>
  <si>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</si>
  <si>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</si>
  <si>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</si>
  <si>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</si>
  <si>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</si>
  <si>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</si>
  <si>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</si>
  <si>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</si>
  <si>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</si>
  <si>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</si>
  <si>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</si>
  <si>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</si>
  <si>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</si>
  <si>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</si>
  <si>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</si>
  <si>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</si>
  <si>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</si>
  <si>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</si>
  <si>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</si>
  <si>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</si>
  <si>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</si>
  <si>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</si>
  <si>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</si>
  <si>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</si>
  <si>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</si>
  <si>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</si>
  <si>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</si>
  <si>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</si>
  <si>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</si>
  <si>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</si>
  <si>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</si>
  <si>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</si>
  <si>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</si>
  <si>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</si>
  <si>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</si>
  <si>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</si>
  <si>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</si>
  <si>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</si>
  <si>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</si>
  <si>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</si>
  <si>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</si>
  <si>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</si>
  <si>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</si>
  <si>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</si>
  <si>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</si>
  <si>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</si>
  <si>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</si>
  <si>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</si>
  <si>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</si>
  <si>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</si>
  <si>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</si>
  <si>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</si>
  <si>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</si>
  <si>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</si>
  <si>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</si>
  <si>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</si>
  <si>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</si>
  <si>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</si>
  <si>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</si>
  <si>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</si>
  <si>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</si>
  <si>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</si>
  <si>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</si>
  <si>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</si>
  <si>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</si>
  <si>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</si>
  <si>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</si>
  <si>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</si>
  <si>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</si>
  <si>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</si>
  <si>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</si>
  <si>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</si>
  <si>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</si>
  <si>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</si>
  <si>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</si>
  <si>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</si>
  <si>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</si>
  <si>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</si>
  <si>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</si>
  <si>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</si>
  <si>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</si>
  <si>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</si>
  <si>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</si>
  <si>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</si>
  <si>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</si>
  <si>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</si>
  <si>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</si>
  <si>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</si>
  <si>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</si>
  <si>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</si>
  <si>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</si>
  <si>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</si>
  <si>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</si>
  <si>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</si>
  <si>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</si>
  <si>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</si>
  <si>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</si>
  <si>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</si>
  <si>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</si>
  <si>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</si>
  <si>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</si>
  <si>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</si>
  <si>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</si>
  <si>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</si>
  <si>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</si>
  <si>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</si>
  <si>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</si>
  <si>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</si>
  <si>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</si>
  <si>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</si>
  <si>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</si>
  <si>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</si>
  <si>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</si>
  <si>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</si>
  <si>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</si>
  <si>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</si>
  <si>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</si>
  <si>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</si>
  <si>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</si>
  <si>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</si>
  <si>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</si>
  <si>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</si>
  <si>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</si>
  <si>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</si>
  <si>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</si>
  <si>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</si>
  <si>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</si>
  <si>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</si>
  <si>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</si>
  <si>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</si>
  <si>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</si>
  <si>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</si>
  <si>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</si>
  <si>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</si>
  <si>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</si>
  <si>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</si>
  <si>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</si>
  <si>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</si>
  <si>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</si>
  <si>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</si>
  <si>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</si>
  <si>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</si>
  <si>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</si>
  <si>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</si>
  <si>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</si>
  <si>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</si>
  <si>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</si>
  <si>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</si>
  <si>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</si>
  <si>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</si>
  <si>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</si>
  <si>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</si>
  <si>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</si>
  <si>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</si>
  <si>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</si>
  <si>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</si>
  <si>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</si>
  <si>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</si>
  <si>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</si>
  <si>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</si>
  <si>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</si>
  <si>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</si>
  <si>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</si>
  <si>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</si>
  <si>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</si>
  <si>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</si>
  <si>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</si>
  <si>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</si>
  <si>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</si>
  <si>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</si>
  <si>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</si>
  <si>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</si>
  <si>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</si>
  <si>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</si>
  <si>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</si>
  <si>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</si>
  <si>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</si>
  <si>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</si>
  <si>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</si>
  <si>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</si>
  <si>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</si>
  <si>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</si>
  <si>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</si>
  <si>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</si>
  <si>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</si>
  <si>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</si>
  <si>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</si>
  <si>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</si>
  <si>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</si>
  <si>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</si>
  <si>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</si>
  <si>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</si>
  <si>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</si>
  <si>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</si>
  <si>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</si>
  <si>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</si>
  <si>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</si>
  <si>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</si>
  <si>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</si>
  <si>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</si>
  <si>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</si>
  <si>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</si>
  <si>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</si>
  <si>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</si>
  <si>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</si>
  <si>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</si>
  <si>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</si>
  <si>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</si>
  <si>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</si>
  <si>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</si>
  <si>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</si>
  <si>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</si>
  <si>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</si>
  <si>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</si>
  <si>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</si>
  <si>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</si>
  <si>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</si>
  <si>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</si>
  <si>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</si>
  <si>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</si>
  <si>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</si>
  <si>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</si>
  <si>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</si>
  <si>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</si>
  <si>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</si>
  <si>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</si>
  <si>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</si>
  <si>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</si>
  <si>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</si>
  <si>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</si>
  <si>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</si>
  <si>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</si>
  <si>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</si>
  <si>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</si>
  <si>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</si>
  <si>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</si>
  <si>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</si>
  <si>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</si>
  <si>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</si>
  <si>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</si>
  <si>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</si>
  <si>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</si>
  <si>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</si>
  <si>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</si>
  <si>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</si>
  <si>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</si>
  <si>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</si>
  <si>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</si>
  <si>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</si>
  <si>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</si>
  <si>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</si>
  <si>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</si>
  <si>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</si>
  <si>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</si>
  <si>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</si>
  <si>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</si>
  <si>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</si>
  <si>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</si>
  <si>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</si>
  <si>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</si>
  <si>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</si>
  <si>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</si>
  <si>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</si>
  <si>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</si>
  <si>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</si>
  <si>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</si>
  <si>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</si>
  <si>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</si>
  <si>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</si>
  <si>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</si>
  <si>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</si>
  <si>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</si>
  <si>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</si>
  <si>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</si>
  <si>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</si>
  <si>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</si>
  <si>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</si>
  <si>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</si>
  <si>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</si>
  <si>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</si>
  <si>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</si>
  <si>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</si>
  <si>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</si>
  <si>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</si>
  <si>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</si>
  <si>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</si>
  <si>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</si>
  <si>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</si>
  <si>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</si>
  <si>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</si>
  <si>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</si>
  <si>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</si>
  <si>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</si>
  <si>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</si>
  <si>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</si>
  <si>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</si>
  <si>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</si>
  <si>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</si>
  <si>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</si>
  <si>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</si>
  <si>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</si>
  <si>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</si>
  <si>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</si>
  <si>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</si>
  <si>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</si>
  <si>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</si>
  <si>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</si>
  <si>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</si>
  <si>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</si>
  <si>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</si>
  <si>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</si>
  <si>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</si>
  <si>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</si>
  <si>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</si>
  <si>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</si>
  <si>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</si>
  <si>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</si>
  <si>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</si>
  <si>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</si>
  <si>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</si>
  <si>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</si>
  <si>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</si>
  <si>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</si>
  <si>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</si>
  <si>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</si>
  <si>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</si>
  <si>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</si>
  <si>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</si>
  <si>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</si>
  <si>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</si>
  <si>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</si>
  <si>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</si>
  <si>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</si>
  <si>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</si>
  <si>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</si>
  <si>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</si>
  <si>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</si>
  <si>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</si>
  <si>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</si>
  <si>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</si>
  <si>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</si>
  <si>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</si>
  <si>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</si>
  <si>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</si>
  <si>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</si>
  <si>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</si>
  <si>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</si>
  <si>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</si>
  <si>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</si>
  <si>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</si>
  <si>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</si>
  <si>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</si>
  <si>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</si>
  <si>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</si>
  <si>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</si>
  <si>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</si>
  <si>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</si>
  <si>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</si>
  <si>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</si>
  <si>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</si>
  <si>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</si>
  <si>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</si>
  <si>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</si>
  <si>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</si>
  <si>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</si>
  <si>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</si>
  <si>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</si>
  <si>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</si>
  <si>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</si>
  <si>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</si>
  <si>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</si>
  <si>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</si>
  <si>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</si>
  <si>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</si>
  <si>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</si>
  <si>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</si>
  <si>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</si>
  <si>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</si>
  <si>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</si>
  <si>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</si>
  <si>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</si>
  <si>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</si>
  <si>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</si>
  <si>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</si>
  <si>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</si>
  <si>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</si>
  <si>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</si>
  <si>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</si>
  <si>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</si>
  <si>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</si>
  <si>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</si>
  <si>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</si>
  <si>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</si>
  <si>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</si>
  <si>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</si>
  <si>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</si>
  <si>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</si>
  <si>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</si>
  <si>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</si>
  <si>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</si>
  <si>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</si>
  <si>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</si>
  <si>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</si>
  <si>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</si>
  <si>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</si>
  <si>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</si>
  <si>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</si>
  <si>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</si>
  <si>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</si>
  <si>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</si>
  <si>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</si>
  <si>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</si>
  <si>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</si>
  <si>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</si>
  <si>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</si>
  <si>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</si>
  <si>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</si>
  <si>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</si>
  <si>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</si>
  <si>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</si>
  <si>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</si>
  <si>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</si>
  <si>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</si>
  <si>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</si>
  <si>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</si>
  <si>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</si>
  <si>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</si>
  <si>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</si>
  <si>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</si>
  <si>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</si>
  <si>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</si>
  <si>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</si>
  <si>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</si>
  <si>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</si>
  <si>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</si>
  <si>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</si>
  <si>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</si>
  <si>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</si>
  <si>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</si>
  <si>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</si>
  <si>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</si>
  <si>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</si>
  <si>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</si>
  <si>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</si>
  <si>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</si>
  <si>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</si>
  <si>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</si>
  <si>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</si>
  <si>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</si>
  <si>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</si>
  <si>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</si>
  <si>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</si>
  <si>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</si>
  <si>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</si>
  <si>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</si>
  <si>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</si>
  <si>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</si>
  <si>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</si>
  <si>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</si>
  <si>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</si>
  <si>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</si>
  <si>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</si>
  <si>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</si>
  <si>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</si>
  <si>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</si>
  <si>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</si>
  <si>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</si>
  <si>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</si>
  <si>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</si>
  <si>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</si>
  <si>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</si>
  <si>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</si>
  <si>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</si>
  <si>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</si>
  <si>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</si>
  <si>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</si>
  <si>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</si>
  <si>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</si>
  <si>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</si>
  <si>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</si>
  <si>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</si>
  <si>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</si>
  <si>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</si>
  <si>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</si>
  <si>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</si>
  <si>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</si>
  <si>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</si>
  <si>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</si>
  <si>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</si>
  <si>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</si>
  <si>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</si>
  <si>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</si>
  <si>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</si>
  <si>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</si>
  <si>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</si>
  <si>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</si>
  <si>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</si>
  <si>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</si>
  <si>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</si>
  <si>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</si>
  <si>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</si>
  <si>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</si>
  <si>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</si>
  <si>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</si>
  <si>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</si>
  <si>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</si>
  <si>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</si>
  <si>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</si>
  <si>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</si>
  <si>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</si>
  <si>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</si>
  <si>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</si>
  <si>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</si>
  <si>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</si>
  <si>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</si>
  <si>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</si>
  <si>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</si>
  <si>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</si>
  <si>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</si>
  <si>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</si>
  <si>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</si>
  <si>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</si>
  <si>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</si>
  <si>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</si>
  <si>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</si>
  <si>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</si>
  <si>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</si>
  <si>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</si>
  <si>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</si>
  <si>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</si>
  <si>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</si>
  <si>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</si>
  <si>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</si>
  <si>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</si>
  <si>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</si>
  <si>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</si>
  <si>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</si>
  <si>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</si>
  <si>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</si>
  <si>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</si>
  <si>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</si>
  <si>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</si>
  <si>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</si>
  <si>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</si>
  <si>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</si>
  <si>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</si>
  <si>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</si>
  <si>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</si>
  <si>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</si>
  <si>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</si>
  <si>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</si>
  <si>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</si>
  <si>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</si>
  <si>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</si>
  <si>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</si>
  <si>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</si>
  <si>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</si>
  <si>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</si>
  <si>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</si>
  <si>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</si>
  <si>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</si>
  <si>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</si>
  <si>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</si>
  <si>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</si>
  <si>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</si>
  <si>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</si>
  <si>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</si>
  <si>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</si>
  <si>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</si>
  <si>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</si>
  <si>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</si>
  <si>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</si>
  <si>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</si>
  <si>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</si>
  <si>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</si>
  <si>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</si>
  <si>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</si>
  <si>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</si>
  <si>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</si>
  <si>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</si>
  <si>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</si>
  <si>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</si>
  <si>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</si>
  <si>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</si>
  <si>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</si>
  <si>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</si>
  <si>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</si>
  <si>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</si>
  <si>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</si>
  <si>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</si>
  <si>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</si>
  <si>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</si>
  <si>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</si>
  <si>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</si>
  <si>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</si>
  <si>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</si>
  <si>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</si>
  <si>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</si>
  <si>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</si>
  <si>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</si>
  <si>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</si>
  <si>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</si>
  <si>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</si>
  <si>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</si>
  <si>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</si>
  <si>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</si>
  <si>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</si>
  <si>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</si>
  <si>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</si>
  <si>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</si>
  <si>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</si>
  <si>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</si>
  <si>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</si>
  <si>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</si>
  <si>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</si>
  <si>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</si>
  <si>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</si>
  <si>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</si>
  <si>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</si>
  <si>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</si>
  <si>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</si>
  <si>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</si>
  <si>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</si>
  <si>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</si>
  <si>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</si>
  <si>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</si>
  <si>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</si>
  <si>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</si>
  <si>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</si>
  <si>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</si>
  <si>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</si>
  <si>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</si>
  <si>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</si>
  <si>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</si>
  <si>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</si>
  <si>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</si>
  <si>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</si>
  <si>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</si>
  <si>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</si>
  <si>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</si>
  <si>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</si>
  <si>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</si>
  <si>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</si>
  <si>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</si>
  <si>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</si>
  <si>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</si>
  <si>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</si>
  <si>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</si>
  <si>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</si>
  <si>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</si>
  <si>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</si>
  <si>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</si>
  <si>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</si>
  <si>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</si>
  <si>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</si>
  <si>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</si>
  <si>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</si>
  <si>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</si>
  <si>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</si>
  <si>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</si>
  <si>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</si>
  <si>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</si>
  <si>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</si>
  <si>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</si>
  <si>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</si>
  <si>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</si>
  <si>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</si>
  <si>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</si>
  <si>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</si>
  <si>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</si>
  <si>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</si>
  <si>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</si>
  <si>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</si>
  <si>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</si>
  <si>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</si>
  <si>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</si>
  <si>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</si>
  <si>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</si>
  <si>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</si>
  <si>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</si>
  <si>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</si>
  <si>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</si>
  <si>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</si>
  <si>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</si>
  <si>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</si>
  <si>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</si>
  <si>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</si>
  <si>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</si>
  <si>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</si>
  <si>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</si>
  <si>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</si>
  <si>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</si>
  <si>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</si>
  <si>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</si>
  <si>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</si>
  <si>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</si>
  <si>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</si>
  <si>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</si>
  <si>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</si>
  <si>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</si>
  <si>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</si>
  <si>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</si>
  <si>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</si>
  <si>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</si>
  <si>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</si>
  <si>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</si>
  <si>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</si>
  <si>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</si>
  <si>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</si>
  <si>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</si>
  <si>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</si>
  <si>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</si>
  <si>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</si>
  <si>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</si>
  <si>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</si>
  <si>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</si>
  <si>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</si>
  <si>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</si>
  <si>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</si>
  <si>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</si>
  <si>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</si>
  <si>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</si>
  <si>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</si>
  <si>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</si>
  <si>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</si>
  <si>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</si>
  <si>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</si>
  <si>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</si>
  <si>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</si>
  <si>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</si>
  <si>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</si>
  <si>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</si>
  <si>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</si>
  <si>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</si>
  <si>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</si>
  <si>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</si>
  <si>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</si>
  <si>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</si>
  <si>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</si>
  <si>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</si>
  <si>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</si>
  <si>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</si>
  <si>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</si>
  <si>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</si>
  <si>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</si>
  <si>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</si>
  <si>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</si>
  <si>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</si>
  <si>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</si>
  <si>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</si>
  <si>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</si>
  <si>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</si>
  <si>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</si>
  <si>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</si>
  <si>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</si>
  <si>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</si>
  <si>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</si>
  <si>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</si>
  <si>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</si>
  <si>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</si>
  <si>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</si>
  <si>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</si>
  <si>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</si>
  <si>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</si>
  <si>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</si>
  <si>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</si>
  <si>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</si>
  <si>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</si>
  <si>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</si>
  <si>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</si>
  <si>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</si>
  <si>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</si>
  <si>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</si>
  <si>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</si>
  <si>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</si>
  <si>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</si>
  <si>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</si>
  <si>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</si>
  <si>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</si>
  <si>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</si>
  <si>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</si>
  <si>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</si>
  <si>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</si>
  <si>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</si>
  <si>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</si>
  <si>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</si>
  <si>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</si>
  <si>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</si>
  <si>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</si>
  <si>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</si>
  <si>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</si>
  <si>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</si>
  <si>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</si>
  <si>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</si>
  <si>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</si>
  <si>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</si>
  <si>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</si>
  <si>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</si>
  <si>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</si>
  <si>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</si>
  <si>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</si>
  <si>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</si>
  <si>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</si>
  <si>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</si>
  <si>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</si>
  <si>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</si>
  <si>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</si>
  <si>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</si>
  <si>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</si>
  <si>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</si>
  <si>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</si>
  <si>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</si>
  <si>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</si>
  <si>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</si>
  <si>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</si>
  <si>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</si>
  <si>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</si>
  <si>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</si>
  <si>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</si>
  <si>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</si>
  <si>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</si>
  <si>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</si>
  <si>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</si>
  <si>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</si>
  <si>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</si>
  <si>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</si>
  <si>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</si>
  <si>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</si>
  <si>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</si>
  <si>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</si>
  <si>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</si>
  <si>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</si>
  <si>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</si>
  <si>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</si>
  <si>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</si>
  <si>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</si>
  <si>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</si>
  <si>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</si>
  <si>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</si>
  <si>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</si>
  <si>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</si>
  <si>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</si>
  <si>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</si>
  <si>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</si>
  <si>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</si>
  <si>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</si>
  <si>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</si>
  <si>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</si>
  <si>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</si>
  <si>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</si>
  <si>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</si>
  <si>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</si>
  <si>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</si>
  <si>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</si>
  <si>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</si>
  <si>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</si>
  <si>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</si>
  <si>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</si>
  <si>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</si>
  <si>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</si>
  <si>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</si>
  <si>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</si>
  <si>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</si>
  <si>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</si>
  <si>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</si>
  <si>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</si>
  <si>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</si>
  <si>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</si>
  <si>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</si>
  <si>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</si>
  <si>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</si>
  <si>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</si>
  <si>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</si>
  <si>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</si>
  <si>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</si>
  <si>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</si>
  <si>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</si>
  <si>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</si>
  <si>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</si>
  <si>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</si>
  <si>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</si>
  <si>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</si>
  <si>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</si>
  <si>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</si>
  <si>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</si>
  <si>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</si>
  <si>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</si>
  <si>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</si>
  <si>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</si>
  <si>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</si>
  <si>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</si>
  <si>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</si>
  <si>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</si>
  <si>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</si>
  <si>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</si>
  <si>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</si>
  <si>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</si>
  <si>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</si>
  <si>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</si>
  <si>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</si>
  <si>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</si>
  <si>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</si>
  <si>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</si>
  <si>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</si>
  <si>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</si>
  <si>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</si>
  <si>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</si>
  <si>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</si>
  <si>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</si>
  <si>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</si>
  <si>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</si>
  <si>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</si>
  <si>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</si>
  <si>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</si>
  <si>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</si>
  <si>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</si>
  <si>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</si>
  <si>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</si>
  <si>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</si>
  <si>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</si>
  <si>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</si>
  <si>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</si>
  <si>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</si>
  <si>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</si>
  <si>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</si>
  <si>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</si>
  <si>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</si>
  <si>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</si>
  <si>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</si>
  <si>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</si>
  <si>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</si>
  <si>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</si>
  <si>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</si>
  <si>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</si>
  <si>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</si>
  <si>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</si>
  <si>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</si>
  <si>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</si>
  <si>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</si>
  <si>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</si>
  <si>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</si>
  <si>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</si>
  <si>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</si>
  <si>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</si>
  <si>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</si>
  <si>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</si>
  <si>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</si>
  <si>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</si>
  <si>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</si>
  <si>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</si>
  <si>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</si>
  <si>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</si>
  <si>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</si>
  <si>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</si>
  <si>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</si>
  <si>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</si>
  <si>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</si>
  <si>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</si>
  <si>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</si>
  <si>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</si>
  <si>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</si>
  <si>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</si>
  <si>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</si>
  <si>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</si>
  <si>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</si>
  <si>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</si>
  <si>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</si>
  <si>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</si>
  <si>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</si>
  <si>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</si>
  <si>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</si>
  <si>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</si>
  <si>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</si>
  <si>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</si>
  <si>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</si>
  <si>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</si>
  <si>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</si>
  <si>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</si>
  <si>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</si>
  <si>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</si>
  <si>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</si>
  <si>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</si>
  <si>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</si>
  <si>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</si>
  <si>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</si>
  <si>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</si>
  <si>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</si>
  <si>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</si>
  <si>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</si>
  <si>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</si>
  <si>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</si>
  <si>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</si>
  <si>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</si>
  <si>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</si>
  <si>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</si>
  <si>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</si>
  <si>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</si>
  <si>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</si>
  <si>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</si>
  <si>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</si>
  <si>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</si>
  <si>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</si>
  <si>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</si>
  <si>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</si>
  <si>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</si>
  <si>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</si>
  <si>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</si>
  <si>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</si>
  <si>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</si>
  <si>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</si>
  <si>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</si>
  <si>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</si>
  <si>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</si>
  <si>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</si>
  <si>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</si>
  <si>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</si>
  <si>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</si>
  <si>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</si>
  <si>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</si>
  <si>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</si>
  <si>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</si>
  <si>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</si>
  <si>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</si>
  <si>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</si>
  <si>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</si>
  <si>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</si>
  <si>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</si>
  <si>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</si>
  <si>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</si>
  <si>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</si>
  <si>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</si>
  <si>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</si>
  <si>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</si>
  <si>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</si>
  <si>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</si>
  <si>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</si>
  <si>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</si>
  <si>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</si>
  <si>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</si>
  <si>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</si>
  <si>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</si>
  <si>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</si>
  <si>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</si>
  <si>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</si>
  <si>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</si>
  <si>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</si>
  <si>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</si>
  <si>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</si>
  <si>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</si>
  <si>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</si>
  <si>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</si>
  <si>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</si>
  <si>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</si>
  <si>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</si>
  <si>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</si>
  <si>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</si>
  <si>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</si>
  <si>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</si>
  <si>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</si>
  <si>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</si>
  <si>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</si>
  <si>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</si>
  <si>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</si>
  <si>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</si>
  <si>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</si>
  <si>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</si>
  <si>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</si>
  <si>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</si>
  <si>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</si>
  <si>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</si>
  <si>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</si>
  <si>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</si>
  <si>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</si>
  <si>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</si>
  <si>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</si>
  <si>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</si>
  <si>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</si>
  <si>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</si>
  <si>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</si>
  <si>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</si>
  <si>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</si>
  <si>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</si>
  <si>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</si>
  <si>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</si>
  <si>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</si>
  <si>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</si>
  <si>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</si>
  <si>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</si>
  <si>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</si>
  <si>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</si>
  <si>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</si>
  <si>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</si>
  <si>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</si>
  <si>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</si>
  <si>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</si>
  <si>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</si>
  <si>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</si>
  <si>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</si>
  <si>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</si>
  <si>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</si>
  <si>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</si>
  <si>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</si>
  <si>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</si>
  <si>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</si>
  <si>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</si>
  <si>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</si>
  <si>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</si>
  <si>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</si>
  <si>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</si>
  <si>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</si>
  <si>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</si>
  <si>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</si>
  <si>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</si>
  <si>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</si>
  <si>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</si>
  <si>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</si>
  <si>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</si>
  <si>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</si>
  <si>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</si>
  <si>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</si>
  <si>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</si>
  <si>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</si>
  <si>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</si>
  <si>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</si>
  <si>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</si>
  <si>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</si>
  <si>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</si>
  <si>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</si>
  <si>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</si>
  <si>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</si>
  <si>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</si>
  <si>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</si>
  <si>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</si>
  <si>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</si>
  <si>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</si>
  <si>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</si>
  <si>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</si>
  <si>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</si>
  <si>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</si>
  <si>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</si>
  <si>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</si>
  <si>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</si>
  <si>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</si>
  <si>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</si>
  <si>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</si>
  <si>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</si>
  <si>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</si>
  <si>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</si>
  <si>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</si>
  <si>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</si>
  <si>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</si>
  <si>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</si>
  <si>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</si>
  <si>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</si>
  <si>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</si>
  <si>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</si>
  <si>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</si>
  <si>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</si>
  <si>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</si>
  <si>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</si>
  <si>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</si>
  <si>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</si>
  <si>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</si>
  <si>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</si>
  <si>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</si>
  <si>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</si>
  <si>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</si>
  <si>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</si>
  <si>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</si>
  <si>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</si>
  <si>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</si>
  <si>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</si>
  <si>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</si>
  <si>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</si>
  <si>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</si>
  <si>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</si>
  <si>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</si>
  <si>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</si>
  <si>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</si>
  <si>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</si>
  <si>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</si>
  <si>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</si>
  <si>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</si>
  <si>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</si>
  <si>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</si>
  <si>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</si>
  <si>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</si>
  <si>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</si>
  <si>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</si>
  <si>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</si>
  <si>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</si>
  <si>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</si>
  <si>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</si>
  <si>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</si>
  <si>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</si>
  <si>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</si>
  <si>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</si>
  <si>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</si>
  <si>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</si>
  <si>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</si>
  <si>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</si>
  <si>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</si>
  <si>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</si>
  <si>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</si>
  <si>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</si>
  <si>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</si>
  <si>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</si>
  <si>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</si>
  <si>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</si>
  <si>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</si>
  <si>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</si>
  <si>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</si>
  <si>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</si>
  <si>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</si>
  <si>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</si>
  <si>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</si>
  <si>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</si>
  <si>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</si>
  <si>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</si>
  <si>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</si>
  <si>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</si>
  <si>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</si>
  <si>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</si>
  <si>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</si>
  <si>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</si>
  <si>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</si>
  <si>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</si>
  <si>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</si>
  <si>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</si>
  <si>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</si>
  <si>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</si>
  <si>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</si>
  <si>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</si>
  <si>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</si>
  <si>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</si>
  <si>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</si>
  <si>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</si>
  <si>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</si>
  <si>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</si>
  <si>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</si>
  <si>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</si>
  <si>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</si>
  <si>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</si>
  <si>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</si>
  <si>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</si>
  <si>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</si>
  <si>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</si>
  <si>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</si>
  <si>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</si>
  <si>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</si>
  <si>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</si>
  <si>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</si>
  <si>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</si>
  <si>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</si>
  <si>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</si>
  <si>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</si>
  <si>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</si>
  <si>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</si>
  <si>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</si>
  <si>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</si>
  <si>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</si>
  <si>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</si>
  <si>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</si>
  <si>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</si>
  <si>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</si>
  <si>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</si>
  <si>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</si>
  <si>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</si>
  <si>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</si>
  <si>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</si>
  <si>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</si>
  <si>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</si>
  <si>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</si>
  <si>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</si>
  <si>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</si>
  <si>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</si>
  <si>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</si>
  <si>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</si>
  <si>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</si>
  <si>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</si>
  <si>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</si>
  <si>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</si>
  <si>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</si>
  <si>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</si>
  <si>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</si>
  <si>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</si>
  <si>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</si>
  <si>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</si>
  <si>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</si>
  <si>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</si>
  <si>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</si>
  <si>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</si>
  <si>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</si>
  <si>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</si>
  <si>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</si>
  <si>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</si>
  <si>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</si>
  <si>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</si>
  <si>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</si>
  <si>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</si>
  <si>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</si>
  <si>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</si>
  <si>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</si>
  <si>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</si>
  <si>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</si>
  <si>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</si>
  <si>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</si>
  <si>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</si>
  <si>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</si>
  <si>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</si>
  <si>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</si>
  <si>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</si>
  <si>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</si>
  <si>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</si>
  <si>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</si>
  <si>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</si>
  <si>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</si>
  <si>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</si>
  <si>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</si>
  <si>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</si>
  <si>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</si>
  <si>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</si>
  <si>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</si>
  <si>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</si>
  <si>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</si>
  <si>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</si>
  <si>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</si>
  <si>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</si>
  <si>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</si>
  <si>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</si>
  <si>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</si>
  <si>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</si>
  <si>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</si>
  <si>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</si>
  <si>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</si>
  <si>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</si>
  <si>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</si>
  <si>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</si>
  <si>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</si>
  <si>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</si>
  <si>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</si>
  <si>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</si>
  <si>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</si>
  <si>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</si>
  <si>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</si>
  <si>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</si>
  <si>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</si>
  <si>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</si>
  <si>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</si>
  <si>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</si>
  <si>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</si>
  <si>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</si>
  <si>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</si>
  <si>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</si>
  <si>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</si>
  <si>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</si>
  <si>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</si>
  <si>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</si>
  <si>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</si>
  <si>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</si>
  <si>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</si>
  <si>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</si>
  <si>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</si>
  <si>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</si>
  <si>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</si>
  <si>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</si>
  <si>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</si>
  <si>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</si>
  <si>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</si>
  <si>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</si>
  <si>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</si>
  <si>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</si>
  <si>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</si>
  <si>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</si>
  <si>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</si>
  <si>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</si>
  <si>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</si>
  <si>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</si>
  <si>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</si>
  <si>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</si>
  <si>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</si>
  <si>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</si>
  <si>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</si>
  <si>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</si>
  <si>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</si>
  <si>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</si>
  <si>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</si>
  <si>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</si>
  <si>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</si>
  <si>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</si>
  <si>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</si>
  <si>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</si>
  <si>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</si>
  <si>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</si>
  <si>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</si>
  <si>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</si>
  <si>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</si>
  <si>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</si>
  <si>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</si>
  <si>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</si>
  <si>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</si>
  <si>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</si>
  <si>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</si>
  <si>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</si>
  <si>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</si>
  <si>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</si>
  <si>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</si>
  <si>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</si>
  <si>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</si>
  <si>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</si>
  <si>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</si>
  <si>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</si>
  <si>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</si>
  <si>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</si>
  <si>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</si>
  <si>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</si>
  <si>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</si>
  <si>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</si>
  <si>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</si>
  <si>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</si>
  <si>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</si>
  <si>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</si>
  <si>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</si>
  <si>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</si>
  <si>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</si>
  <si>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</si>
  <si>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</si>
  <si>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</si>
  <si>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</si>
  <si>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</si>
  <si>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</si>
  <si>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</si>
  <si>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</si>
  <si>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</si>
  <si>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</si>
  <si>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</si>
  <si>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</si>
  <si>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</si>
  <si>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</si>
  <si>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</si>
  <si>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</si>
  <si>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</si>
  <si>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</si>
  <si>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</si>
  <si>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</si>
  <si>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</si>
  <si>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</si>
  <si>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</si>
  <si>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</si>
  <si>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</si>
  <si>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</si>
  <si>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</si>
  <si>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</si>
  <si>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</si>
  <si>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</si>
  <si>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</si>
  <si>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</si>
  <si>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</si>
  <si>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</si>
  <si>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</si>
  <si>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</si>
  <si>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</si>
  <si>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</si>
  <si>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</si>
  <si>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</si>
  <si>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</si>
  <si>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</si>
  <si>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</si>
  <si>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</si>
  <si>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</si>
  <si>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</si>
  <si>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</si>
  <si>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</si>
  <si>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</si>
  <si>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</si>
  <si>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</si>
  <si>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</si>
  <si>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</si>
  <si>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</si>
  <si>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</si>
  <si>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</si>
  <si>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</si>
  <si>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</si>
  <si>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</si>
  <si>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</si>
  <si>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</si>
  <si>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</si>
  <si>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</si>
  <si>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</si>
  <si>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</si>
  <si>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</si>
  <si>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</si>
  <si>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</si>
  <si>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</si>
  <si>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</si>
  <si>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</si>
  <si>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</si>
  <si>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</si>
  <si>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</si>
  <si>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</si>
  <si>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</si>
  <si>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</si>
  <si>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</si>
  <si>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</si>
  <si>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</si>
  <si>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</si>
  <si>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</si>
  <si>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</si>
  <si>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</si>
  <si>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</si>
  <si>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</si>
  <si>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</si>
  <si>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</si>
  <si>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</si>
  <si>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</si>
  <si>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</si>
  <si>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</si>
  <si>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</si>
  <si>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</si>
  <si>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</si>
  <si>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</si>
  <si>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</si>
  <si>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</si>
  <si>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</si>
  <si>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</si>
  <si>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</si>
  <si>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</si>
  <si>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</si>
  <si>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</si>
  <si>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</si>
  <si>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</si>
  <si>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</si>
  <si>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</si>
  <si>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</si>
  <si>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</si>
  <si>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</si>
  <si>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</si>
  <si>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</si>
  <si>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</si>
  <si>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</si>
  <si>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</si>
  <si>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</si>
  <si>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</si>
  <si>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</si>
  <si>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</si>
  <si>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</si>
  <si>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</si>
  <si>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</si>
  <si>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</si>
  <si>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</si>
  <si>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</si>
  <si>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</si>
  <si>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</si>
  <si>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</si>
  <si>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</si>
  <si>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</si>
  <si>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</si>
  <si>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</si>
  <si>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</si>
  <si>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</si>
  <si>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</si>
  <si>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</si>
  <si>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</si>
  <si>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</si>
  <si>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</si>
  <si>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</si>
  <si>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</si>
  <si>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</si>
  <si>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</si>
  <si>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</si>
  <si>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</si>
  <si>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</si>
  <si>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</si>
  <si>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</si>
  <si>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</si>
  <si>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</si>
  <si>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</si>
  <si>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</si>
  <si>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</si>
  <si>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</si>
  <si>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</si>
  <si>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</si>
  <si>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</si>
  <si>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</si>
  <si>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</si>
  <si>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</si>
  <si>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</si>
  <si>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</si>
  <si>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</si>
  <si>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</si>
  <si>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</si>
  <si>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</si>
  <si>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</si>
  <si>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</si>
  <si>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</si>
  <si>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</si>
  <si>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</si>
  <si>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</si>
  <si>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</si>
  <si>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</si>
  <si>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</si>
  <si>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</si>
  <si>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</si>
  <si>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</si>
  <si>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</si>
  <si>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</si>
  <si>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</si>
  <si>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</si>
  <si>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</si>
  <si>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</si>
  <si>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</si>
  <si>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</si>
  <si>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</si>
  <si>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</si>
  <si>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</si>
  <si>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</si>
  <si>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</si>
  <si>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</si>
  <si>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</si>
  <si>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</si>
  <si>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</si>
  <si>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</si>
  <si>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</si>
  <si>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</si>
  <si>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</si>
  <si>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</si>
  <si>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</si>
  <si>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</si>
  <si>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</si>
  <si>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</si>
  <si>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</si>
  <si>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</si>
  <si>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</si>
  <si>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</si>
  <si>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</si>
  <si>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</si>
  <si>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</si>
  <si>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</si>
  <si>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</si>
  <si>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</si>
  <si>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</si>
  <si>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</si>
  <si>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</si>
  <si>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</si>
  <si>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</si>
  <si>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</si>
  <si>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</si>
  <si>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</si>
  <si>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</si>
  <si>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</si>
  <si>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</si>
  <si>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</si>
  <si>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</si>
  <si>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</si>
  <si>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</si>
  <si>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</si>
  <si>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</si>
  <si>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</si>
  <si>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</si>
  <si>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</si>
  <si>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</si>
  <si>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</si>
  <si>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</si>
  <si>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</si>
  <si>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</si>
  <si>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</si>
  <si>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</si>
  <si>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</si>
  <si>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</si>
  <si>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</si>
  <si>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</si>
  <si>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</si>
  <si>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</si>
  <si>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</si>
  <si>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</si>
  <si>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</si>
  <si>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</si>
  <si>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</si>
  <si>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</si>
  <si>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</si>
  <si>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</si>
  <si>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</si>
  <si>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</si>
  <si>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</si>
  <si>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</si>
  <si>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</si>
  <si>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</si>
  <si>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</si>
  <si>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</si>
  <si>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</si>
  <si>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</si>
  <si>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</si>
  <si>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</si>
  <si>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</si>
  <si>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</si>
  <si>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</si>
  <si>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</si>
  <si>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</si>
  <si>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</si>
  <si>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</si>
  <si>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</si>
  <si>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</si>
  <si>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</si>
  <si>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</si>
  <si>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</si>
  <si>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</si>
  <si>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</si>
  <si>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</si>
  <si>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</si>
  <si>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</si>
  <si>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</si>
  <si>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</si>
  <si>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</si>
  <si>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</si>
  <si>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</si>
  <si>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</si>
  <si>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</si>
  <si>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</si>
  <si>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</si>
  <si>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</si>
  <si>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</si>
  <si>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</si>
  <si>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</si>
  <si>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</si>
  <si>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</si>
  <si>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</si>
  <si>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</si>
  <si>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</si>
  <si>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</si>
  <si>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</si>
  <si>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</si>
  <si>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</si>
  <si>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</si>
  <si>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</si>
  <si>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</si>
  <si>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</si>
  <si>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</si>
  <si>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</si>
  <si>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</si>
  <si>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</si>
  <si>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</si>
  <si>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</si>
  <si>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</si>
  <si>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</si>
  <si>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</si>
  <si>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</si>
  <si>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</si>
  <si>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</si>
  <si>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</si>
  <si>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</si>
  <si>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</si>
  <si>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</si>
  <si>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</si>
  <si>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</si>
  <si>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</si>
  <si>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</si>
  <si>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</si>
  <si>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</si>
  <si>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</si>
  <si>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</si>
  <si>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</si>
  <si>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</si>
  <si>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</si>
  <si>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</si>
  <si>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</si>
  <si>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</si>
  <si>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</si>
  <si>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</si>
  <si>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</si>
  <si>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</si>
  <si>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</si>
  <si>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</si>
  <si>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</si>
  <si>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</si>
  <si>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</si>
  <si>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</si>
  <si>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</si>
  <si>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</si>
  <si>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</si>
  <si>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</si>
  <si>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</si>
  <si>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</si>
  <si>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</si>
  <si>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</si>
  <si>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</si>
  <si>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</si>
  <si>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</si>
  <si>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</si>
  <si>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</si>
  <si>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</si>
  <si>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</si>
  <si>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</si>
  <si>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</si>
  <si>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</si>
  <si>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</si>
  <si>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</si>
  <si>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</si>
  <si>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</si>
  <si>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</si>
  <si>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</si>
  <si>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</si>
  <si>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</si>
  <si>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</si>
  <si>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</si>
  <si>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</si>
  <si>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</si>
  <si>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</si>
  <si>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</si>
  <si>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</si>
  <si>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</si>
  <si>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</si>
  <si>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</si>
  <si>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</si>
  <si>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</si>
  <si>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</si>
  <si>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</si>
  <si>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</si>
  <si>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</si>
  <si>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</si>
  <si>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</si>
  <si>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</si>
  <si>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</si>
  <si>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</si>
  <si>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</si>
  <si>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</si>
  <si>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</si>
  <si>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</si>
  <si>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</si>
  <si>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</si>
  <si>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</si>
  <si>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</si>
  <si>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</si>
  <si>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</si>
  <si>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</si>
  <si>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</si>
  <si>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</si>
  <si>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</si>
  <si>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</si>
  <si>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</si>
  <si>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</si>
  <si>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</si>
  <si>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</si>
  <si>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</si>
  <si>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</si>
  <si>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</si>
  <si>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</si>
  <si>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</si>
  <si>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</si>
  <si>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</si>
  <si>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</si>
  <si>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</si>
  <si>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</si>
  <si>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</si>
  <si>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</si>
  <si>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</si>
  <si>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</si>
  <si>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</si>
  <si>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</si>
  <si>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</si>
  <si>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</si>
  <si>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</si>
  <si>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</si>
  <si>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</si>
  <si>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</si>
  <si>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</si>
  <si>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</si>
  <si>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</si>
  <si>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</si>
  <si>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</si>
  <si>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</si>
  <si>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</si>
  <si>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</si>
  <si>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</si>
  <si>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</si>
  <si>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</si>
  <si>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</si>
  <si>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</si>
  <si>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</si>
  <si>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</si>
  <si>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</si>
  <si>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</si>
  <si>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</si>
  <si>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</si>
  <si>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</si>
  <si>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</si>
  <si>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</si>
  <si>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</si>
  <si>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</si>
  <si>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</si>
  <si>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</si>
  <si>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</si>
  <si>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</si>
  <si>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</si>
  <si>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</si>
  <si>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</si>
  <si>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</si>
  <si>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</si>
  <si>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</si>
  <si>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</si>
  <si>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</si>
  <si>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</si>
  <si>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</si>
  <si>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</si>
  <si>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</si>
  <si>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</si>
  <si>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</si>
  <si>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</si>
  <si>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</si>
  <si>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</si>
  <si>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</si>
  <si>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</si>
  <si>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</si>
  <si>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</si>
  <si>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</si>
  <si>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</si>
  <si>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</si>
  <si>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</si>
  <si>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</si>
  <si>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</si>
  <si>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</si>
  <si>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</si>
  <si>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</si>
  <si>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</si>
  <si>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</si>
  <si>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</si>
  <si>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</si>
  <si>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</si>
  <si>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</si>
  <si>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</si>
  <si>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</si>
  <si>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</si>
  <si>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</si>
  <si>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</si>
  <si>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</si>
  <si>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</si>
  <si>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</si>
  <si>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</si>
  <si>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</si>
  <si>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</si>
  <si>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</si>
  <si>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</si>
  <si>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</si>
  <si>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</si>
  <si>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</si>
  <si>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</si>
  <si>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</si>
  <si>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</si>
  <si>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</si>
  <si>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</si>
  <si>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</si>
  <si>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</si>
  <si>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</si>
  <si>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</si>
  <si>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</si>
  <si>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</si>
  <si>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</si>
  <si>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</si>
  <si>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</si>
  <si>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</si>
  <si>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</si>
  <si>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</si>
  <si>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</si>
  <si>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</si>
  <si>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</si>
  <si>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</si>
  <si>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</si>
  <si>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</si>
  <si>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</si>
  <si>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</si>
  <si>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</si>
  <si>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</si>
  <si>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</si>
  <si>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</si>
  <si>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</si>
  <si>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</si>
  <si>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</si>
  <si>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</si>
  <si>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</si>
  <si>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</si>
  <si>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</si>
  <si>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</si>
  <si>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</si>
  <si>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</si>
  <si>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</si>
  <si>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</si>
  <si>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</si>
  <si>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</si>
  <si>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</si>
  <si>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</si>
  <si>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</si>
  <si>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</si>
  <si>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</si>
  <si>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</si>
  <si>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</si>
  <si>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</si>
  <si>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</si>
  <si>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</si>
  <si>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</si>
  <si>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</si>
  <si>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</si>
  <si>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</si>
  <si>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</si>
  <si>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</si>
  <si>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</si>
  <si>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</si>
  <si>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</si>
  <si>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</si>
  <si>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</si>
  <si>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</si>
  <si>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</si>
  <si>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</si>
  <si>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</si>
  <si>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</si>
  <si>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</si>
  <si>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</si>
  <si>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</si>
  <si>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</si>
  <si>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</si>
  <si>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</si>
  <si>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</si>
  <si>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</si>
  <si>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</si>
  <si>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</si>
  <si>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</si>
  <si>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</si>
  <si>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</si>
  <si>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</si>
  <si>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</si>
  <si>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</si>
  <si>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</si>
  <si>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</si>
  <si>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</si>
  <si>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</si>
  <si>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</si>
  <si>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</si>
  <si>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</si>
  <si>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</si>
  <si>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</si>
  <si>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</si>
  <si>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</si>
  <si>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</si>
  <si>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</si>
  <si>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</si>
  <si>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</si>
  <si>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</si>
  <si>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</si>
  <si>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</si>
  <si>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</si>
  <si>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</si>
  <si>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</si>
  <si>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</si>
  <si>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</si>
  <si>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</si>
  <si>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</si>
  <si>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</si>
  <si>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</si>
  <si>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</si>
  <si>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</si>
  <si>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</si>
  <si>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</si>
  <si>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</si>
  <si>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</si>
  <si>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</si>
  <si>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</si>
  <si>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</si>
  <si>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</si>
  <si>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</si>
  <si>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</si>
  <si>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</si>
  <si>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</si>
  <si>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</si>
  <si>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</si>
  <si>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</si>
  <si>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</si>
  <si>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</si>
  <si>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</si>
  <si>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</si>
  <si>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</si>
  <si>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</si>
  <si>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</si>
  <si>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</si>
  <si>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</si>
  <si>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</si>
  <si>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</si>
  <si>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</si>
  <si>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</si>
  <si>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</si>
  <si>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</si>
  <si>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</si>
  <si>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</si>
  <si>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</si>
  <si>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</si>
  <si>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</si>
  <si>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</si>
  <si>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</si>
  <si>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</si>
  <si>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</si>
  <si>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</si>
  <si>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</si>
  <si>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</si>
  <si>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</si>
  <si>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</si>
  <si>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</si>
  <si>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</si>
  <si>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</si>
  <si>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</si>
  <si>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</si>
  <si>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</si>
  <si>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</si>
  <si>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</si>
  <si>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</si>
  <si>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</si>
  <si>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</si>
  <si>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</si>
  <si>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</si>
  <si>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</si>
  <si>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</si>
  <si>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</si>
  <si>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</si>
  <si>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</si>
  <si>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</si>
  <si>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</si>
  <si>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</si>
  <si>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</si>
  <si>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</si>
  <si>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</si>
  <si>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</si>
  <si>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</si>
  <si>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</si>
  <si>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</si>
  <si>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</si>
  <si>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</si>
  <si>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</si>
  <si>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</si>
  <si>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</si>
  <si>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</si>
  <si>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</si>
  <si>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</si>
  <si>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</si>
  <si>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</si>
  <si>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</si>
  <si>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</si>
  <si>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</si>
  <si>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</si>
  <si>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</si>
  <si>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</si>
  <si>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</si>
  <si>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</si>
  <si>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</si>
  <si>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</si>
  <si>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</si>
  <si>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</si>
  <si>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</si>
  <si>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</si>
  <si>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</si>
  <si>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</si>
  <si>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</si>
  <si>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</si>
  <si>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</si>
  <si>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</si>
  <si>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</si>
  <si>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</si>
  <si>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</si>
  <si>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</si>
  <si>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</si>
  <si>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</si>
  <si>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</si>
  <si>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</si>
  <si>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</si>
  <si>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</si>
  <si>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</si>
  <si>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</si>
  <si>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</si>
  <si>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</si>
  <si>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</si>
  <si>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</si>
  <si>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</si>
  <si>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</si>
  <si>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</si>
  <si>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</si>
  <si>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</si>
  <si>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</si>
  <si>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</si>
  <si>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</si>
  <si>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</si>
  <si>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</si>
  <si>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</si>
  <si>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</si>
  <si>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</si>
  <si>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</si>
  <si>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</si>
  <si>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</si>
  <si>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</si>
  <si>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</si>
  <si>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</si>
  <si>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</si>
  <si>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</si>
  <si>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</si>
  <si>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</si>
  <si>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</si>
  <si>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</si>
  <si>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</si>
  <si>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</si>
  <si>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</si>
  <si>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</si>
  <si>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</si>
  <si>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</si>
  <si>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</si>
  <si>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</si>
  <si>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</si>
  <si>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</si>
  <si>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</si>
  <si>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</si>
  <si>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</si>
  <si>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</si>
  <si>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</si>
  <si>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</si>
  <si>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</si>
  <si>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</si>
  <si>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</si>
  <si>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</si>
  <si>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</si>
  <si>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</si>
  <si>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</si>
  <si>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</si>
  <si>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</si>
  <si>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</si>
  <si>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</si>
  <si>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</si>
  <si>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</si>
  <si>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</si>
  <si>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</si>
  <si>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</si>
  <si>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</si>
  <si>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</si>
  <si>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</si>
  <si>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</si>
  <si>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</si>
  <si>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</si>
  <si>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</si>
  <si>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</si>
  <si>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</si>
  <si>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</si>
  <si>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</si>
  <si>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</si>
  <si>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</si>
  <si>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</si>
  <si>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</si>
  <si>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</si>
  <si>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</si>
  <si>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</si>
  <si>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</si>
  <si>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</si>
  <si>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</si>
  <si>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</si>
  <si>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</si>
  <si>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</si>
  <si>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</si>
  <si>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</si>
  <si>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</si>
  <si>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</si>
  <si>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</si>
  <si>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</si>
  <si>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</si>
  <si>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</si>
  <si>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</si>
  <si>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</si>
  <si>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</si>
  <si>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</si>
  <si>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</si>
  <si>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</si>
  <si>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</si>
  <si>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</si>
  <si>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</si>
  <si>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</si>
  <si>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</si>
  <si>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</si>
  <si>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</si>
  <si>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</si>
  <si>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</si>
  <si>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</si>
  <si>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</si>
  <si>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</si>
  <si>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</si>
  <si>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</si>
  <si>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</si>
  <si>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</si>
  <si>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</si>
  <si>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</si>
  <si>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</si>
  <si>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</si>
  <si>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</si>
  <si>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</si>
  <si>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</si>
  <si>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</si>
  <si>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</si>
  <si>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</si>
  <si>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</si>
  <si>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</si>
  <si>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</si>
  <si>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</si>
  <si>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</si>
  <si>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</si>
  <si>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</si>
  <si>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</si>
  <si>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</si>
  <si>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</si>
  <si>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</si>
  <si>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</si>
  <si>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</si>
  <si>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</si>
  <si>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</si>
  <si>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</si>
  <si>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</si>
  <si>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</si>
  <si>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</si>
  <si>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</si>
  <si>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</si>
  <si>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</si>
  <si>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</si>
  <si>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</si>
  <si>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</si>
  <si>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</si>
  <si>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</si>
  <si>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</si>
  <si>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</si>
  <si>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</si>
  <si>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</si>
  <si>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</si>
  <si>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</si>
  <si>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</si>
  <si>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</si>
  <si>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</si>
  <si>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</si>
  <si>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</si>
  <si>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</si>
  <si>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</si>
  <si>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</si>
  <si>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</si>
  <si>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</si>
  <si>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</si>
  <si>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</si>
  <si>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</si>
  <si>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</si>
  <si>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</si>
  <si>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</si>
  <si>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</si>
  <si>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</si>
  <si>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</si>
  <si>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</si>
  <si>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</si>
  <si>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</si>
  <si>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</si>
  <si>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</si>
  <si>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</si>
  <si>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</si>
  <si>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</si>
  <si>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</si>
  <si>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</si>
  <si>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</si>
  <si>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</si>
  <si>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</si>
  <si>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</si>
  <si>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</si>
  <si>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</si>
  <si>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</si>
  <si>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</si>
  <si>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</si>
  <si>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</si>
  <si>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</si>
  <si>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</si>
  <si>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</si>
  <si>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</si>
  <si>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</si>
  <si>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</si>
  <si>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</si>
  <si>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</si>
  <si>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</si>
  <si>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</si>
  <si>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</si>
  <si>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</si>
  <si>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</si>
  <si>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</si>
  <si>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</si>
  <si>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</si>
  <si>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</si>
  <si>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</si>
  <si>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</si>
  <si>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</si>
  <si>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</si>
  <si>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</si>
  <si>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</si>
  <si>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</si>
  <si>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</si>
  <si>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</si>
  <si>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</si>
  <si>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</si>
  <si>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</si>
  <si>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</si>
  <si>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</si>
  <si>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</si>
  <si>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</si>
  <si>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</si>
  <si>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</si>
  <si>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</si>
  <si>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</si>
  <si>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</si>
  <si>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</si>
  <si>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</si>
  <si>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</si>
  <si>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</si>
  <si>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</si>
  <si>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</si>
  <si>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</si>
  <si>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</si>
  <si>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</si>
  <si>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</si>
  <si>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</si>
  <si>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</si>
  <si>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</si>
  <si>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</si>
  <si>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</si>
  <si>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</si>
  <si>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</si>
  <si>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</si>
  <si>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</si>
  <si>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</si>
  <si>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</si>
  <si>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</si>
  <si>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</si>
  <si>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</si>
  <si>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</si>
  <si>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</si>
  <si>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</si>
  <si>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</si>
  <si>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</si>
  <si>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</si>
  <si>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</si>
  <si>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</si>
  <si>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</si>
  <si>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</si>
  <si>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</si>
  <si>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</si>
  <si>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</si>
  <si>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</si>
  <si>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</si>
  <si>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</si>
  <si>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</si>
  <si>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</si>
  <si>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</si>
  <si>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</si>
  <si>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</si>
  <si>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</si>
  <si>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</si>
  <si>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</si>
  <si>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</si>
  <si>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</si>
  <si>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</si>
  <si>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</si>
  <si>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</si>
  <si>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</si>
  <si>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</si>
  <si>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</si>
  <si>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</si>
  <si>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</si>
  <si>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</si>
  <si>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</si>
  <si>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</si>
  <si>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</si>
  <si>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</si>
  <si>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</si>
  <si>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</si>
  <si>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</si>
  <si>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</si>
  <si>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</si>
  <si>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</si>
  <si>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</si>
  <si>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</si>
  <si>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</si>
  <si>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</si>
  <si>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</si>
  <si>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</si>
  <si>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</si>
  <si>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</si>
  <si>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</si>
  <si>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</si>
  <si>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</si>
  <si>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</si>
  <si>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</si>
  <si>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</si>
  <si>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</si>
  <si>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</si>
  <si>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</si>
  <si>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</si>
  <si>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</si>
  <si>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</si>
  <si>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</si>
  <si>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</si>
  <si>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</si>
  <si>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</si>
  <si>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</si>
  <si>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</si>
  <si>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</si>
  <si>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</si>
  <si>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</si>
  <si>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</si>
  <si>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</si>
  <si>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</si>
  <si>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</si>
  <si>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</si>
  <si>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</si>
  <si>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</si>
  <si>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</si>
  <si>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</si>
  <si>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</si>
  <si>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</si>
  <si>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</si>
  <si>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</si>
  <si>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</si>
  <si>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</si>
  <si>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</si>
  <si>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</si>
  <si>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</si>
  <si>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</si>
  <si>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</si>
  <si>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</si>
  <si>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</si>
  <si>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</si>
  <si>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</si>
  <si>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</si>
  <si>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</si>
  <si>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</si>
  <si>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</si>
  <si>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</si>
  <si>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</si>
  <si>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</si>
  <si>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</si>
  <si>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</si>
  <si>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</si>
  <si>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</si>
  <si>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</si>
  <si>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</si>
  <si>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</si>
  <si>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</si>
  <si>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</si>
  <si>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</si>
  <si>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</si>
  <si>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</si>
  <si>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</si>
  <si>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</si>
  <si>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</si>
  <si>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</si>
  <si>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</si>
  <si>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</si>
  <si>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</si>
  <si>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</si>
  <si>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</si>
  <si>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</si>
  <si>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</si>
  <si>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</si>
  <si>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</si>
  <si>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</si>
  <si>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</si>
  <si>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</si>
  <si>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</si>
  <si>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</si>
  <si>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</si>
  <si>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</si>
  <si>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</si>
  <si>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</si>
  <si>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</si>
  <si>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</si>
  <si>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</si>
  <si>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</si>
  <si>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</si>
  <si>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</si>
  <si>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</si>
  <si>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</si>
  <si>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</si>
  <si>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</si>
  <si>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</si>
  <si>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</si>
  <si>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</si>
  <si>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</si>
  <si>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</si>
  <si>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</si>
  <si>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</si>
  <si>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</si>
  <si>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</si>
  <si>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</si>
  <si>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</si>
  <si>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</si>
  <si>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</si>
  <si>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</si>
  <si>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</si>
  <si>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</si>
  <si>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</si>
  <si>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</si>
  <si>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</si>
  <si>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</si>
  <si>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</si>
  <si>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</si>
  <si>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</si>
  <si>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</si>
  <si>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</si>
  <si>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</si>
  <si>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</si>
  <si>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</si>
  <si>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</si>
  <si>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</si>
  <si>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</si>
  <si>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</si>
  <si>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</si>
  <si>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</si>
  <si>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</si>
  <si>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</si>
  <si>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</si>
  <si>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</si>
  <si>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</si>
  <si>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</si>
  <si>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</si>
  <si>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</si>
  <si>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</si>
  <si>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</si>
  <si>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</si>
  <si>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</si>
  <si>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</si>
  <si>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</si>
  <si>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</si>
  <si>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</si>
  <si>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</si>
  <si>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</si>
  <si>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</si>
  <si>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</si>
  <si>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</si>
  <si>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</si>
  <si>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</si>
  <si>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</si>
  <si>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</si>
  <si>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</si>
  <si>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</si>
  <si>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</si>
  <si>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</si>
  <si>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</si>
  <si>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</si>
  <si>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</si>
  <si>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</si>
  <si>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</si>
  <si>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</si>
  <si>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</si>
  <si>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</si>
  <si>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</si>
  <si>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</si>
  <si>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</si>
  <si>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</si>
  <si>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</si>
  <si>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</si>
  <si>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</si>
  <si>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</si>
  <si>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</si>
  <si>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</si>
  <si>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</si>
  <si>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</si>
  <si>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</si>
  <si>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</si>
  <si>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</si>
  <si>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</si>
  <si>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</si>
  <si>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</si>
  <si>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</si>
  <si>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</si>
  <si>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</si>
  <si>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</si>
  <si>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</si>
  <si>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</si>
  <si>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</si>
  <si>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</si>
  <si>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</si>
  <si>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</si>
  <si>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</si>
  <si>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</si>
  <si>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</si>
  <si>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</si>
  <si>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</si>
  <si>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</si>
  <si>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</si>
  <si>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</si>
  <si>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</si>
  <si>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</si>
  <si>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</si>
  <si>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</si>
  <si>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</si>
  <si>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</si>
  <si>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</si>
  <si>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</si>
  <si>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</si>
  <si>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</si>
  <si>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</si>
  <si>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</si>
  <si>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</si>
  <si>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</si>
  <si>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</si>
  <si>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</si>
  <si>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</si>
  <si>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</si>
  <si>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</si>
  <si>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</si>
  <si>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</si>
  <si>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</si>
  <si>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</si>
  <si>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</si>
  <si>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</si>
  <si>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</si>
  <si>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</si>
  <si>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</si>
  <si>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</si>
  <si>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</si>
  <si>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</si>
  <si>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</si>
  <si>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</si>
  <si>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</si>
  <si>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</si>
  <si>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</si>
  <si>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</si>
  <si>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</si>
  <si>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</si>
  <si>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</si>
  <si>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</si>
  <si>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</si>
  <si>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</si>
  <si>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</si>
  <si>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</si>
  <si>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</si>
  <si>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</si>
  <si>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</si>
  <si>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</si>
  <si>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</si>
  <si>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</si>
  <si>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</si>
  <si>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</si>
  <si>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</si>
  <si>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</si>
  <si>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</si>
  <si>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</si>
  <si>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</si>
  <si>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</si>
  <si>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</si>
  <si>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</si>
  <si>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</si>
  <si>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</si>
  <si>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</si>
  <si>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</si>
  <si>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</si>
  <si>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</si>
  <si>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</si>
  <si>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</si>
  <si>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</si>
  <si>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</si>
  <si>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</si>
  <si>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</si>
  <si>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</si>
  <si>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</si>
  <si>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</si>
  <si>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</si>
  <si>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</si>
  <si>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</si>
  <si>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</si>
  <si>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</si>
  <si>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</si>
  <si>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</si>
  <si>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</si>
  <si>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</si>
  <si>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</si>
  <si>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</si>
  <si>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</si>
  <si>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</si>
  <si>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</si>
  <si>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</si>
  <si>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</si>
  <si>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</si>
  <si>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</si>
  <si>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</si>
  <si>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</si>
  <si>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</si>
  <si>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</si>
  <si>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</si>
  <si>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</si>
  <si>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</si>
  <si>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</si>
  <si>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</si>
  <si>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</si>
  <si>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</si>
  <si>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</si>
  <si>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</si>
  <si>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</si>
  <si>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</si>
  <si>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</si>
  <si>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</si>
  <si>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</si>
  <si>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</si>
  <si>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</si>
  <si>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</si>
  <si>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</si>
  <si>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</si>
  <si>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</si>
  <si>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</si>
  <si>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</si>
  <si>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</si>
  <si>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</si>
  <si>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</si>
  <si>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</si>
  <si>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</si>
  <si>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</si>
  <si>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</si>
  <si>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</si>
  <si>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</si>
  <si>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</si>
  <si>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</si>
  <si>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</si>
  <si>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</si>
  <si>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</si>
  <si>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</si>
  <si>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</si>
  <si>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</si>
  <si>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</si>
  <si>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</si>
  <si>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</si>
  <si>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</si>
  <si>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</si>
  <si>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</si>
  <si>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</si>
  <si>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</si>
  <si>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</si>
  <si>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</si>
  <si>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</si>
  <si>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</si>
  <si>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</si>
  <si>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</si>
  <si>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</si>
  <si>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</si>
  <si>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</si>
  <si>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</si>
  <si>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</si>
  <si>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</si>
  <si>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</si>
  <si>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</si>
  <si>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</si>
  <si>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</si>
  <si>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</si>
  <si>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</si>
  <si>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</si>
  <si>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</si>
  <si>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</si>
  <si>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</si>
  <si>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</si>
  <si>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</si>
  <si>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</si>
  <si>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</si>
  <si>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</si>
  <si>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</si>
  <si>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</si>
  <si>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</si>
  <si>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</si>
  <si>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</si>
  <si>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</si>
  <si>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</si>
  <si>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</si>
  <si>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</si>
  <si>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</si>
  <si>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</si>
  <si>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</si>
  <si>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</si>
  <si>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</si>
  <si>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</si>
  <si>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</si>
  <si>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</si>
  <si>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</si>
  <si>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</si>
  <si>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</si>
  <si>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</si>
  <si>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</si>
  <si>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</si>
  <si>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</si>
  <si>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</si>
  <si>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</si>
  <si>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</si>
  <si>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</si>
  <si>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</si>
  <si>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</si>
  <si>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</si>
  <si>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</si>
  <si>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</si>
  <si>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</si>
  <si>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</si>
  <si>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</si>
  <si>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</si>
  <si>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</si>
  <si>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</si>
  <si>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</si>
  <si>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</si>
  <si>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</si>
  <si>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</si>
  <si>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</si>
  <si>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</si>
  <si>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</si>
  <si>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</si>
  <si>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</si>
  <si>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</si>
  <si>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</si>
  <si>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</si>
  <si>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</si>
  <si>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</si>
  <si>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</si>
  <si>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</si>
  <si>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</si>
  <si>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</si>
  <si>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</si>
  <si>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</si>
  <si>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</si>
  <si>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</si>
  <si>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</si>
  <si>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</si>
  <si>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</si>
  <si>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</si>
  <si>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</si>
  <si>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</si>
  <si>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</si>
  <si>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</si>
  <si>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</si>
  <si>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</si>
  <si>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</si>
  <si>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</si>
  <si>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</si>
  <si>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</si>
  <si>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</si>
  <si>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</si>
  <si>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</si>
  <si>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</si>
  <si>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</si>
  <si>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</si>
  <si>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</si>
  <si>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</si>
  <si>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</si>
  <si>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</si>
  <si>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</si>
  <si>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</si>
  <si>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</si>
  <si>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</si>
  <si>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</si>
  <si>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</si>
  <si>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</si>
  <si>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</si>
  <si>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</si>
  <si>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</si>
  <si>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</si>
  <si>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</si>
  <si>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</si>
  <si>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</si>
  <si>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</si>
  <si>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</si>
  <si>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</si>
  <si>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</si>
  <si>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</si>
  <si>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</si>
  <si>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</si>
  <si>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</si>
  <si>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</si>
  <si>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</si>
  <si>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</si>
  <si>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</si>
  <si>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</si>
  <si>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</si>
  <si>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</si>
  <si>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</si>
  <si>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</si>
  <si>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</si>
  <si>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</si>
  <si>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</si>
  <si>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</si>
  <si>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</si>
  <si>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</si>
  <si>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</si>
  <si>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</si>
  <si>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</si>
  <si>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</si>
  <si>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</si>
  <si>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</si>
  <si>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</si>
  <si>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</si>
  <si>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</si>
  <si>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</si>
  <si>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</si>
  <si>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</si>
  <si>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</si>
  <si>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</si>
  <si>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</si>
  <si>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</si>
  <si>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</si>
  <si>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</si>
  <si>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</si>
  <si>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</si>
  <si>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</si>
  <si>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</si>
  <si>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</si>
  <si>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</si>
  <si>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</si>
  <si>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</si>
  <si>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</si>
  <si>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</si>
  <si>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</si>
  <si>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</si>
  <si>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</si>
  <si>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</si>
  <si>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</si>
  <si>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</si>
  <si>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</si>
  <si>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</si>
  <si>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</si>
  <si>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</si>
  <si>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</si>
  <si>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</si>
  <si>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</si>
  <si>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</si>
  <si>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</si>
  <si>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</si>
  <si>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</si>
  <si>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</si>
  <si>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</si>
  <si>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</si>
  <si>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</si>
  <si>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</si>
  <si>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</si>
  <si>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</si>
  <si>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</si>
  <si>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</si>
  <si>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</si>
  <si>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</si>
  <si>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</si>
  <si>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</si>
  <si>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</si>
  <si>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</si>
  <si>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</si>
  <si>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</si>
  <si>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</si>
  <si>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</si>
  <si>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</si>
  <si>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</si>
  <si>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</si>
  <si>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</si>
  <si>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</si>
  <si>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</si>
  <si>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</si>
  <si>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</si>
  <si>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</si>
  <si>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</si>
  <si>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</si>
  <si>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</si>
  <si>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</si>
  <si>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</si>
  <si>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</si>
  <si>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</si>
  <si>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</si>
  <si>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</si>
  <si>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</si>
  <si>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</si>
  <si>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</si>
  <si>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</si>
  <si>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</si>
  <si>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</si>
  <si>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</si>
  <si>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</si>
  <si>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</si>
  <si>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</si>
  <si>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</si>
  <si>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</si>
  <si>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</si>
  <si>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</si>
  <si>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</si>
  <si>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</si>
  <si>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</si>
  <si>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</si>
  <si>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</si>
  <si>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</si>
  <si>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</si>
  <si>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</si>
  <si>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</si>
  <si>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</si>
  <si>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</si>
  <si>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</si>
  <si>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</si>
  <si>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</si>
  <si>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</si>
  <si>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</si>
  <si>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</si>
  <si>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</si>
  <si>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</si>
  <si>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</si>
  <si>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</si>
  <si>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</si>
  <si>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</si>
  <si>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</si>
  <si>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</si>
  <si>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</si>
  <si>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</si>
  <si>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</si>
  <si>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</si>
  <si>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</si>
  <si>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</si>
  <si>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</si>
  <si>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</si>
  <si>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</si>
  <si>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</si>
  <si>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</si>
  <si>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</si>
  <si>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</si>
  <si>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</si>
  <si>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</si>
  <si>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</si>
  <si>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</si>
  <si>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</si>
  <si>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</si>
  <si>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</si>
  <si>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</si>
  <si>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</si>
  <si>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</si>
  <si>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</si>
  <si>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</si>
  <si>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</si>
  <si>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</si>
  <si>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</si>
  <si>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</si>
  <si>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</si>
  <si>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</si>
  <si>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</si>
  <si>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</si>
  <si>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</si>
  <si>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</si>
  <si>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</si>
  <si>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</si>
  <si>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</si>
  <si>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</si>
  <si>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</si>
  <si>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</si>
  <si>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</si>
  <si>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</si>
  <si>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</si>
  <si>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</si>
  <si>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</si>
  <si>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</si>
  <si>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</si>
  <si>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</si>
  <si>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</si>
  <si>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</si>
  <si>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</si>
  <si>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</si>
  <si>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</si>
  <si>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</si>
  <si>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</si>
  <si>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</si>
  <si>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</si>
  <si>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</si>
  <si>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</si>
  <si>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</si>
  <si>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</si>
  <si>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</si>
  <si>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</si>
  <si>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</si>
  <si>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</si>
  <si>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</si>
  <si>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</si>
  <si>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</si>
  <si>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</si>
  <si>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</si>
  <si>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</si>
  <si>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</si>
  <si>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</si>
  <si>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</si>
  <si>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</si>
  <si>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</si>
  <si>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</si>
  <si>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</si>
  <si>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</si>
  <si>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</si>
  <si>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</si>
  <si>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</si>
  <si>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</si>
  <si>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</si>
  <si>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</si>
  <si>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</si>
  <si>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</si>
  <si>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</si>
  <si>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</si>
  <si>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</si>
  <si>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</si>
  <si>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</si>
  <si>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</si>
  <si>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</si>
  <si>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</si>
  <si>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</si>
  <si>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</si>
  <si>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</si>
  <si>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</si>
  <si>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</si>
  <si>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</si>
  <si>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</si>
  <si>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</si>
  <si>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</si>
  <si>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</si>
  <si>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</si>
  <si>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</si>
  <si>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</si>
  <si>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</si>
  <si>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</si>
  <si>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</si>
  <si>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</si>
  <si>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</si>
  <si>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</si>
  <si>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</si>
  <si>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</si>
  <si>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</si>
  <si>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</si>
  <si>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</si>
  <si>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</si>
  <si>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</si>
  <si>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</si>
  <si>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</si>
  <si>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</si>
  <si>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</si>
  <si>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</si>
  <si>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</si>
  <si>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</si>
  <si>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</si>
  <si>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</si>
  <si>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</si>
  <si>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</si>
  <si>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</si>
  <si>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</si>
  <si>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</si>
  <si>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</si>
  <si>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</si>
  <si>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</si>
  <si>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</si>
  <si>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</si>
  <si>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</si>
  <si>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</si>
  <si>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</si>
  <si>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</si>
  <si>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</si>
  <si>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</si>
  <si>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</si>
  <si>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</si>
  <si>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</si>
  <si>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</si>
  <si>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</si>
  <si>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</si>
  <si>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</si>
  <si>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</si>
  <si>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</si>
  <si>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</si>
  <si>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</si>
  <si>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</si>
  <si>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</si>
  <si>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</si>
  <si>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</si>
  <si>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</si>
  <si>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</si>
  <si>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</si>
  <si>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</si>
  <si>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</si>
  <si>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</si>
  <si>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</si>
  <si>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</si>
  <si>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</si>
  <si>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</si>
  <si>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</si>
  <si>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</si>
  <si>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</si>
  <si>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</si>
  <si>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</si>
  <si>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</si>
  <si>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</si>
  <si>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</si>
  <si>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</si>
  <si>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</si>
  <si>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</si>
  <si>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</si>
  <si>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</si>
  <si>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</si>
  <si>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</si>
  <si>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</si>
  <si>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</si>
  <si>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</si>
  <si>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</si>
  <si>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</si>
  <si>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</si>
  <si>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</si>
  <si>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</si>
  <si>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</si>
  <si>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</si>
  <si>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</si>
  <si>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</si>
  <si>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</si>
  <si>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</si>
  <si>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</si>
  <si>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</si>
  <si>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</si>
  <si>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</si>
  <si>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</si>
  <si>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</si>
  <si>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</si>
  <si>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</si>
  <si>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</si>
  <si>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</si>
  <si>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</si>
  <si>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</si>
  <si>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</si>
  <si>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</si>
  <si>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</si>
  <si>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</si>
  <si>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</si>
  <si>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</si>
  <si>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</si>
  <si>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</si>
  <si>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</si>
  <si>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</si>
  <si>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</si>
  <si>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</si>
  <si>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</si>
  <si>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</si>
  <si>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</si>
  <si>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</si>
  <si>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</si>
  <si>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</si>
  <si>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</si>
  <si>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</si>
  <si>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</si>
  <si>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</si>
  <si>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</si>
  <si>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</si>
  <si>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</si>
  <si>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</si>
  <si>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</si>
  <si>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</si>
  <si>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</si>
  <si>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</si>
  <si>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</si>
  <si>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</si>
  <si>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</si>
  <si>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</si>
  <si>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</si>
  <si>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</si>
  <si>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</si>
  <si>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</si>
  <si>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</si>
  <si>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</si>
  <si>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</si>
  <si>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</si>
  <si>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</si>
  <si>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</si>
  <si>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</si>
  <si>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</si>
  <si>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</si>
  <si>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</si>
  <si>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</si>
  <si>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</si>
  <si>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</si>
  <si>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</si>
  <si>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</si>
  <si>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</si>
  <si>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</si>
  <si>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</si>
  <si>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</si>
  <si>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</si>
  <si>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</si>
  <si>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</si>
  <si>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</si>
  <si>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</si>
  <si>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</si>
  <si>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</si>
  <si>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</si>
  <si>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</si>
  <si>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</si>
  <si>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</si>
  <si>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</si>
  <si>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</si>
  <si>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</si>
  <si>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</si>
  <si>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</si>
  <si>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</si>
  <si>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</si>
  <si>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</si>
  <si>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</si>
  <si>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</si>
  <si>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</si>
  <si>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</si>
  <si>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</si>
  <si>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</si>
  <si>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</si>
  <si>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</si>
  <si>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</si>
  <si>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</si>
  <si>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</si>
  <si>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</si>
  <si>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</si>
  <si>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</si>
  <si>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</si>
  <si>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</si>
  <si>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</si>
  <si>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</si>
  <si>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</si>
  <si>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</si>
  <si>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</si>
  <si>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</si>
  <si>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</si>
  <si>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</si>
  <si>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</si>
  <si>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</si>
  <si>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</si>
  <si>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</si>
  <si>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</si>
  <si>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</si>
  <si>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</si>
  <si>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</si>
  <si>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</si>
  <si>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</si>
  <si>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</si>
  <si>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</si>
  <si>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</si>
  <si>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</si>
  <si>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</si>
  <si>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</si>
  <si>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</si>
  <si>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</si>
  <si>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</si>
  <si>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</si>
  <si>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</si>
  <si>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</si>
  <si>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</si>
  <si>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</si>
  <si>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</si>
  <si>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</si>
  <si>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</si>
  <si>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</si>
  <si>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</si>
  <si>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</si>
  <si>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</si>
  <si>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</si>
  <si>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</si>
  <si>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</si>
  <si>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</si>
  <si>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</si>
  <si>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</si>
  <si>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</si>
  <si>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</si>
  <si>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</si>
  <si>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</si>
  <si>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</si>
  <si>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</si>
  <si>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</si>
  <si>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</si>
  <si>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</si>
  <si>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</si>
  <si>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</si>
  <si>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</si>
  <si>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</si>
  <si>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</si>
  <si>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</si>
  <si>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</si>
  <si>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</si>
  <si>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</si>
  <si>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</si>
  <si>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</si>
  <si>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</si>
  <si>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</si>
  <si>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</si>
  <si>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</si>
  <si>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</si>
  <si>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</si>
  <si>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</si>
  <si>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</si>
  <si>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</si>
  <si>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</si>
  <si>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</si>
  <si>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</si>
  <si>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</si>
  <si>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</si>
  <si>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</si>
  <si>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</si>
  <si>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</si>
  <si>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</si>
  <si>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</si>
  <si>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</si>
  <si>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</si>
  <si>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</si>
  <si>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</si>
  <si>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</si>
  <si>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</si>
  <si>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</si>
  <si>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</si>
  <si>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</si>
  <si>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</si>
  <si>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</si>
  <si>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</si>
  <si>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</si>
  <si>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</si>
  <si>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</si>
  <si>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</si>
  <si>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</si>
  <si>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</si>
  <si>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</si>
  <si>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</si>
  <si>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</si>
  <si>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</si>
  <si>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</si>
  <si>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</si>
  <si>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</si>
  <si>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</si>
  <si>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</si>
  <si>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</si>
  <si>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</si>
  <si>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</si>
  <si>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</si>
  <si>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</si>
  <si>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</si>
  <si>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</si>
  <si>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</si>
  <si>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</si>
  <si>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</si>
  <si>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</si>
  <si>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</si>
  <si>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</si>
  <si>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</si>
  <si>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</si>
  <si>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</si>
  <si>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</si>
  <si>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</si>
  <si>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</si>
  <si>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</si>
  <si>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</si>
  <si>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</si>
  <si>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</si>
  <si>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</si>
  <si>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</si>
  <si>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</si>
  <si>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</si>
  <si>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</si>
  <si>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</si>
  <si>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</si>
  <si>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</si>
  <si>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</si>
  <si>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</si>
  <si>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</si>
  <si>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</si>
  <si>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</si>
  <si>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</si>
  <si>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</si>
  <si>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</si>
  <si>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</si>
  <si>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</si>
  <si>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</si>
  <si>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</si>
  <si>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</si>
  <si>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</si>
  <si>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</si>
  <si>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</si>
  <si>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</si>
  <si>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</si>
  <si>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</si>
  <si>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</si>
  <si>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</si>
  <si>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</si>
  <si>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</si>
  <si>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</si>
  <si>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</si>
  <si>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</si>
  <si>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</si>
  <si>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</si>
  <si>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</si>
  <si>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</si>
  <si>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</si>
  <si>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</si>
  <si>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</si>
  <si>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</si>
  <si>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</si>
  <si>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</si>
  <si>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</si>
  <si>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</si>
  <si>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</si>
  <si>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</si>
  <si>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</si>
  <si>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</si>
  <si>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</si>
  <si>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</si>
  <si>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</si>
  <si>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</si>
  <si>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</si>
  <si>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</si>
  <si>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</si>
  <si>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</si>
  <si>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</si>
  <si>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</si>
  <si>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</si>
  <si>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</si>
  <si>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</si>
  <si>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</si>
  <si>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</si>
  <si>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</si>
  <si>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</si>
  <si>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</si>
  <si>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</si>
  <si>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</si>
  <si>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</si>
  <si>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</si>
  <si>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</si>
  <si>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</si>
  <si>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</si>
  <si>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</si>
  <si>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</si>
  <si>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</si>
  <si>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</si>
  <si>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</si>
  <si>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</si>
  <si>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</si>
  <si>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</si>
  <si>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</si>
  <si>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</si>
  <si>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</si>
  <si>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</si>
  <si>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</si>
  <si>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</si>
  <si>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</si>
  <si>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</si>
  <si>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</si>
  <si>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</si>
  <si>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</si>
  <si>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</si>
  <si>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</si>
  <si>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</si>
  <si>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</si>
  <si>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</si>
  <si>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</si>
  <si>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</si>
  <si>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</si>
  <si>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</si>
  <si>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</si>
  <si>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</si>
  <si>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</si>
  <si>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</si>
  <si>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</si>
  <si>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</si>
  <si>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</si>
  <si>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</si>
  <si>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</si>
  <si>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</si>
  <si>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</si>
  <si>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</si>
  <si>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</si>
  <si>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</si>
  <si>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</si>
  <si>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</si>
  <si>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</si>
  <si>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</si>
  <si>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</si>
  <si>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</si>
  <si>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</si>
  <si>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</si>
  <si>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</si>
  <si>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</si>
  <si>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</si>
  <si>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</si>
  <si>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</si>
  <si>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</si>
  <si>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</si>
  <si>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</si>
  <si>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</si>
  <si>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</si>
  <si>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</si>
  <si>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</si>
  <si>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</si>
  <si>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</si>
  <si>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</si>
  <si>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</si>
  <si>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</si>
  <si>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</si>
  <si>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</si>
  <si>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</si>
  <si>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</si>
  <si>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</si>
  <si>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</si>
  <si>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</si>
  <si>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</si>
  <si>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</si>
  <si>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</si>
  <si>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</si>
  <si>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</si>
  <si>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</si>
  <si>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</si>
  <si>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</si>
  <si>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</si>
  <si>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</si>
  <si>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</si>
  <si>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</si>
  <si>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</si>
  <si>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</si>
  <si>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</si>
  <si>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</si>
  <si>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</si>
  <si>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</si>
  <si>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</si>
  <si>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</si>
  <si>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</si>
  <si>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</si>
  <si>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</si>
  <si>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</si>
  <si>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</si>
  <si>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</si>
  <si>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</si>
  <si>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</si>
  <si>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</si>
  <si>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</si>
  <si>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</si>
  <si>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</si>
  <si>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</si>
  <si>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</si>
  <si>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</si>
  <si>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</si>
  <si>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</si>
  <si>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</si>
  <si>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</si>
  <si>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</si>
  <si>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</si>
  <si>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</si>
  <si>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</si>
  <si>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</si>
  <si>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</si>
  <si>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</si>
  <si>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</si>
  <si>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</si>
  <si>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</si>
  <si>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</si>
  <si>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</si>
  <si>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</si>
  <si>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</si>
  <si>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</si>
  <si>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</si>
  <si>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</si>
  <si>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</si>
  <si>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</si>
  <si>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</si>
  <si>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</si>
  <si>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</si>
  <si>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</si>
  <si>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</si>
  <si>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</si>
  <si>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</si>
  <si>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</si>
  <si>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</si>
  <si>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</si>
  <si>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</si>
  <si>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</si>
  <si>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</si>
  <si>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</si>
  <si>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</si>
  <si>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</si>
  <si>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</si>
  <si>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</si>
  <si>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</si>
  <si>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</si>
  <si>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</si>
  <si>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</si>
  <si>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</si>
  <si>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</si>
  <si>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</si>
  <si>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</si>
  <si>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</si>
  <si>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</si>
  <si>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</si>
  <si>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</si>
  <si>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</si>
  <si>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</si>
  <si>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</si>
  <si>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</si>
  <si>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</si>
  <si>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</si>
  <si>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</si>
  <si>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</si>
  <si>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</si>
  <si>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</si>
  <si>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</si>
  <si>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</si>
  <si>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</si>
  <si>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</si>
  <si>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</si>
  <si>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</si>
  <si>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</si>
  <si>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</si>
  <si>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</si>
  <si>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</si>
  <si>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</si>
  <si>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</si>
  <si>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</si>
  <si>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</si>
  <si>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</si>
  <si>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</si>
  <si>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</si>
  <si>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</si>
  <si>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</si>
  <si>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</si>
  <si>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</si>
  <si>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</si>
  <si>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</si>
  <si>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</si>
  <si>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</si>
  <si>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</si>
  <si>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</si>
  <si>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</si>
  <si>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</si>
  <si>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</si>
  <si>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</si>
  <si>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</si>
  <si>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</si>
  <si>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</si>
  <si>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</si>
  <si>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</si>
  <si>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</si>
  <si>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</si>
  <si>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</si>
  <si>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</si>
  <si>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</si>
  <si>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</si>
  <si>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</si>
  <si>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</si>
  <si>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</si>
  <si>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</si>
  <si>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</si>
  <si>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</si>
  <si>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</si>
  <si>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</si>
  <si>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</si>
  <si>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</si>
  <si>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</si>
  <si>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</si>
  <si>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</si>
  <si>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</si>
  <si>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</si>
  <si>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</si>
  <si>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</si>
  <si>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</si>
  <si>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</si>
  <si>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</si>
  <si>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</si>
  <si>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</si>
  <si>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</si>
  <si>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</si>
  <si>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</si>
  <si>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</si>
  <si>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</si>
  <si>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</si>
  <si>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</si>
  <si>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</si>
  <si>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</si>
  <si>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</si>
  <si>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</si>
  <si>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</si>
  <si>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</si>
  <si>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</si>
  <si>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</si>
  <si>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</si>
  <si>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</si>
  <si>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</si>
  <si>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</si>
  <si>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</si>
  <si>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</si>
  <si>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</si>
  <si>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</si>
  <si>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</si>
  <si>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</si>
  <si>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</si>
  <si>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</si>
  <si>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</si>
  <si>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</si>
  <si>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</si>
  <si>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</si>
  <si>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</si>
  <si>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</si>
  <si>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</si>
  <si>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</si>
  <si>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</si>
  <si>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</si>
  <si>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</si>
  <si>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</si>
  <si>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</si>
  <si>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</si>
  <si>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</si>
  <si>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</si>
  <si>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</si>
  <si>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</si>
  <si>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</si>
  <si>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</si>
  <si>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</si>
  <si>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</si>
  <si>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</si>
  <si>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</si>
  <si>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</si>
  <si>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</si>
  <si>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</si>
  <si>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</si>
  <si>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</si>
  <si>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</si>
  <si>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</si>
  <si>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</si>
  <si>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</si>
  <si>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</si>
  <si>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</si>
  <si>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</si>
  <si>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</si>
  <si>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</si>
  <si>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</si>
  <si>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</si>
  <si>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</si>
  <si>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</si>
  <si>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</si>
  <si>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</si>
  <si>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</si>
  <si>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</si>
  <si>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</si>
  <si>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</si>
  <si>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</si>
  <si>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</si>
  <si>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</si>
  <si>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</si>
  <si>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</si>
  <si>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</si>
  <si>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</si>
  <si>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</si>
  <si>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</si>
  <si>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</si>
  <si>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</si>
  <si>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</si>
  <si>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</si>
  <si>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</si>
  <si>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</si>
  <si>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</si>
  <si>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</si>
  <si>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</si>
  <si>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</si>
  <si>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</si>
  <si>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</si>
  <si>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</si>
  <si>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</si>
  <si>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</si>
  <si>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</si>
  <si>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</si>
  <si>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</si>
  <si>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</si>
  <si>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</si>
  <si>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</si>
  <si>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</si>
  <si>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</si>
  <si>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</si>
  <si>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</si>
  <si>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</si>
  <si>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</si>
  <si>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</si>
  <si>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</si>
  <si>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</si>
  <si>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</si>
  <si>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</si>
  <si>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</si>
  <si>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</si>
  <si>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</si>
  <si>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</si>
  <si>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</si>
  <si>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</si>
  <si>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</si>
  <si>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</si>
  <si>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</si>
  <si>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</si>
  <si>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</si>
  <si>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</si>
  <si>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</si>
  <si>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</si>
  <si>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</si>
  <si>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</si>
  <si>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</si>
  <si>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</si>
  <si>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</si>
  <si>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</si>
  <si>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</si>
  <si>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</si>
  <si>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</si>
  <si>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</si>
  <si>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</si>
  <si>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</si>
  <si>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</si>
  <si>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</si>
  <si>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</si>
  <si>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</si>
  <si>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</si>
  <si>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</si>
  <si>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</si>
  <si>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</si>
  <si>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</si>
  <si>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</si>
  <si>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</si>
  <si>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</si>
  <si>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</si>
  <si>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</si>
  <si>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</si>
  <si>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</si>
  <si>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</si>
  <si>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</si>
  <si>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</si>
  <si>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</si>
  <si>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</si>
  <si>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</si>
  <si>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</si>
  <si>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</si>
  <si>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</si>
  <si>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</si>
  <si>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</si>
  <si>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</si>
  <si>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</si>
  <si>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</si>
  <si>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</si>
  <si>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</si>
  <si>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</si>
  <si>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</si>
  <si>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</si>
  <si>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</si>
  <si>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</si>
  <si>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</si>
  <si>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</si>
  <si>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</si>
  <si>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</si>
  <si>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</si>
  <si>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</si>
  <si>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</si>
  <si>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</si>
  <si>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</si>
  <si>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</si>
  <si>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</si>
  <si>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</si>
  <si>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</si>
  <si>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</si>
  <si>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</si>
  <si>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</si>
  <si>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</si>
  <si>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</si>
  <si>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</si>
  <si>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</si>
  <si>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</si>
  <si>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</si>
  <si>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</si>
  <si>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</si>
  <si>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</si>
  <si>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</si>
  <si>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</si>
  <si>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</si>
  <si>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</si>
  <si>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</si>
  <si>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</si>
  <si>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</si>
  <si>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</si>
  <si>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</si>
  <si>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</si>
  <si>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</si>
  <si>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</si>
  <si>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</si>
  <si>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</si>
  <si>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</si>
  <si>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</si>
  <si>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</si>
  <si>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</si>
  <si>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</si>
  <si>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</si>
  <si>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</si>
  <si>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</si>
  <si>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</si>
  <si>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</si>
  <si>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</si>
  <si>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</si>
  <si>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</si>
  <si>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</si>
  <si>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</si>
  <si>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</si>
  <si>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</si>
  <si>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</si>
  <si>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</si>
  <si>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</si>
  <si>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</si>
  <si>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</si>
  <si>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</si>
  <si>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</si>
  <si>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</si>
  <si>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</si>
  <si>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</si>
  <si>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</si>
  <si>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</si>
  <si>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</si>
  <si>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</si>
  <si>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</si>
  <si>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</si>
  <si>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</si>
  <si>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</si>
  <si>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</si>
  <si>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</si>
  <si>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</si>
  <si>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</si>
  <si>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</si>
  <si>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</si>
  <si>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</si>
  <si>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</si>
  <si>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</si>
  <si>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</si>
  <si>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</si>
  <si>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</si>
  <si>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</si>
  <si>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</si>
  <si>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</si>
  <si>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</si>
  <si>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</si>
  <si>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</si>
  <si>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</si>
  <si>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</si>
  <si>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</si>
  <si>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</si>
  <si>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</si>
  <si>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</si>
  <si>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</si>
  <si>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</si>
  <si>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</si>
  <si>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</si>
  <si>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</si>
  <si>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</si>
  <si>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</si>
  <si>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</si>
  <si>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</si>
  <si>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</si>
  <si>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</si>
  <si>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</si>
  <si>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</si>
  <si>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</si>
  <si>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</si>
  <si>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</si>
  <si>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</si>
  <si>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</si>
  <si>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</si>
  <si>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</si>
  <si>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</si>
  <si>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</si>
  <si>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</si>
  <si>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</si>
  <si>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</si>
  <si>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</si>
  <si>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</si>
  <si>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</si>
  <si>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</si>
  <si>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</si>
  <si>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</si>
  <si>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</si>
  <si>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</si>
  <si>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</si>
  <si>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</si>
  <si>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</si>
  <si>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</si>
  <si>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</si>
  <si>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</si>
  <si>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</si>
  <si>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</si>
  <si>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</si>
  <si>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</si>
  <si>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</si>
  <si>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</si>
  <si>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</si>
  <si>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</si>
  <si>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</si>
  <si>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</si>
  <si>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</si>
  <si>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</si>
  <si>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</si>
  <si>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</si>
  <si>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</si>
  <si>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</si>
  <si>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</si>
  <si>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</si>
  <si>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</si>
  <si>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</si>
  <si>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</si>
  <si>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</si>
  <si>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</si>
  <si>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</si>
  <si>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</si>
  <si>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</si>
  <si>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</si>
  <si>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</si>
  <si>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</si>
  <si>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</si>
  <si>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</si>
  <si>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</si>
  <si>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</si>
  <si>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</si>
  <si>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</si>
  <si>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</si>
  <si>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</si>
  <si>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</si>
  <si>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</si>
  <si>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</si>
  <si>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</si>
  <si>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</si>
  <si>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</si>
  <si>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</si>
  <si>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</si>
  <si>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</si>
  <si>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</si>
  <si>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</si>
  <si>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</si>
  <si>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</si>
  <si>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</si>
  <si>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</si>
  <si>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</si>
  <si>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</si>
  <si>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</si>
  <si>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</si>
  <si>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</si>
  <si>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</si>
  <si>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</si>
  <si>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</si>
  <si>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</si>
  <si>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</si>
  <si>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</si>
  <si>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</si>
  <si>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</si>
  <si>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</si>
  <si>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</si>
  <si>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</si>
  <si>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</si>
  <si>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</si>
  <si>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</si>
  <si>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</si>
  <si>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</si>
  <si>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</si>
  <si>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</si>
  <si>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</si>
  <si>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</si>
  <si>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</si>
  <si>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</si>
  <si>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</si>
  <si>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</si>
  <si>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</si>
  <si>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</si>
  <si>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</si>
  <si>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</si>
  <si>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</si>
  <si>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</si>
  <si>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</si>
  <si>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</si>
  <si>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</si>
  <si>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</si>
  <si>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</si>
  <si>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</si>
  <si>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</si>
  <si>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</si>
  <si>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</si>
  <si>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</si>
  <si>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</si>
  <si>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</si>
  <si>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</si>
  <si>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</si>
  <si>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</si>
  <si>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</si>
  <si>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</si>
  <si>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</si>
  <si>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</si>
  <si>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</si>
  <si>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</si>
  <si>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</si>
  <si>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</si>
  <si>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</si>
  <si>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</si>
  <si>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</si>
  <si>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</si>
  <si>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</si>
  <si>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</si>
  <si>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</si>
  <si>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</si>
  <si>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</si>
  <si>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</si>
  <si>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</si>
  <si>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</si>
  <si>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</si>
  <si>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</si>
  <si>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</si>
  <si>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</si>
  <si>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</si>
  <si>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</si>
  <si>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</si>
  <si>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</si>
  <si>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</si>
  <si>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</si>
  <si>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</si>
  <si>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</si>
  <si>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</si>
  <si>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</si>
  <si>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</si>
  <si>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</si>
  <si>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</si>
  <si>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</si>
  <si>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</si>
  <si>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</si>
  <si>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</si>
  <si>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</si>
  <si>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</si>
  <si>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</si>
  <si>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</si>
  <si>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</si>
  <si>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</si>
  <si>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</si>
  <si>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</si>
  <si>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</si>
  <si>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</si>
  <si>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</si>
  <si>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</si>
  <si>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</si>
  <si>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</si>
  <si>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</si>
  <si>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</si>
  <si>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</si>
  <si>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</si>
  <si>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</si>
  <si>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</si>
  <si>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</si>
  <si>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</si>
  <si>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</si>
  <si>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</si>
  <si>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</si>
  <si>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</si>
  <si>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</si>
  <si>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</si>
  <si>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</si>
  <si>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</si>
  <si>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</si>
  <si>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</si>
  <si>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</si>
  <si>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</si>
  <si>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</si>
  <si>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</si>
  <si>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</si>
  <si>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</si>
  <si>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</si>
  <si>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</si>
  <si>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</si>
  <si>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</si>
  <si>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</si>
  <si>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</si>
  <si>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</si>
  <si>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</si>
  <si>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</si>
  <si>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</si>
  <si>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</si>
  <si>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</si>
  <si>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</si>
  <si>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</si>
  <si>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</si>
  <si>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</si>
  <si>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</si>
  <si>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</si>
  <si>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</si>
  <si>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</si>
  <si>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</si>
  <si>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</si>
  <si>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</si>
  <si>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</si>
  <si>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</si>
  <si>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</si>
  <si>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</si>
  <si>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</si>
  <si>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</si>
  <si>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</si>
  <si>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</si>
  <si>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</si>
  <si>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</si>
  <si>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</si>
  <si>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</si>
  <si>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</si>
  <si>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</si>
  <si>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</si>
  <si>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</si>
  <si>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</si>
  <si>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</si>
  <si>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</si>
  <si>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</si>
  <si>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</si>
  <si>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</si>
  <si>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</si>
  <si>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</si>
  <si>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</si>
  <si>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</si>
  <si>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</si>
  <si>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</si>
  <si>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</si>
  <si>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</si>
  <si>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</si>
  <si>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</si>
  <si>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</si>
  <si>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</si>
  <si>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</si>
  <si>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</si>
  <si>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</si>
  <si>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</si>
  <si>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</si>
  <si>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</si>
  <si>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</si>
  <si>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</si>
  <si>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</si>
  <si>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</si>
  <si>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</si>
  <si>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</si>
  <si>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</si>
  <si>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</si>
  <si>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</si>
  <si>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</si>
  <si>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</si>
  <si>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</si>
  <si>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</si>
  <si>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</si>
  <si>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</si>
  <si>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</si>
  <si>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</si>
  <si>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</si>
  <si>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</si>
  <si>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</si>
  <si>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</si>
  <si>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</si>
  <si>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</si>
  <si>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</si>
  <si>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</si>
  <si>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</si>
  <si>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</si>
  <si>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</si>
  <si>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</si>
  <si>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</si>
  <si>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</si>
  <si>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</si>
  <si>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</si>
  <si>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</si>
  <si>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</si>
  <si>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</si>
  <si>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</si>
  <si>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</si>
  <si>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</si>
  <si>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</si>
  <si>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</si>
  <si>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</si>
  <si>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</si>
  <si>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</si>
  <si>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</si>
  <si>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</si>
  <si>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</si>
  <si>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</si>
  <si>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</si>
  <si>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</si>
  <si>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</si>
  <si>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</si>
  <si>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</si>
  <si>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</si>
  <si>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</si>
  <si>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</si>
  <si>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</si>
  <si>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</si>
  <si>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</si>
  <si>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</si>
  <si>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</si>
  <si>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</si>
  <si>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</si>
  <si>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</si>
  <si>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</si>
  <si>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</si>
  <si>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</si>
  <si>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</si>
  <si>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</si>
  <si>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</si>
  <si>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</si>
  <si>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</si>
  <si>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</si>
  <si>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</si>
  <si>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</si>
  <si>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</si>
  <si>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</si>
  <si>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</si>
  <si>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</si>
  <si>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</si>
  <si>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</si>
  <si>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</si>
  <si>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</si>
  <si>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</si>
  <si>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</si>
  <si>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</si>
  <si>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</si>
  <si>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</si>
  <si>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</si>
  <si>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</si>
  <si>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</si>
  <si>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</si>
  <si>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</si>
  <si>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</si>
  <si>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</si>
  <si>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</si>
  <si>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</si>
  <si>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</si>
  <si>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</si>
  <si>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</si>
  <si>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</si>
  <si>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</si>
  <si>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</si>
  <si>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</si>
  <si>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</si>
  <si>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</si>
  <si>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</si>
  <si>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</si>
  <si>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</si>
  <si>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</si>
  <si>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</si>
  <si>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</si>
  <si>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</si>
  <si>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</si>
  <si>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</si>
  <si>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</si>
  <si>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</si>
  <si>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</si>
  <si>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</si>
  <si>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</si>
  <si>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</si>
  <si>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</si>
  <si>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</si>
  <si>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</si>
  <si>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</si>
  <si>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</si>
  <si>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</si>
  <si>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</si>
  <si>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</si>
  <si>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</si>
  <si>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</si>
  <si>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</si>
  <si>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</si>
  <si>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</si>
  <si>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</si>
  <si>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</si>
  <si>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</si>
  <si>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</si>
  <si>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</si>
  <si>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</si>
  <si>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</si>
  <si>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</si>
  <si>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</si>
  <si>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</si>
  <si>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</si>
  <si>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</si>
  <si>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</si>
  <si>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</si>
  <si>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</si>
  <si>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</si>
  <si>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</si>
  <si>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</si>
  <si>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</si>
  <si>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</si>
  <si>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</si>
  <si>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</si>
  <si>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</si>
  <si>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</si>
  <si>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</si>
  <si>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</si>
  <si>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</si>
  <si>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</si>
  <si>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</si>
  <si>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</si>
  <si>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</si>
  <si>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</si>
  <si>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</si>
  <si>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</si>
  <si>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</si>
  <si>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</si>
  <si>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</si>
  <si>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</si>
  <si>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</si>
  <si>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</si>
  <si>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</si>
  <si>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</si>
  <si>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</si>
  <si>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</si>
  <si>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</si>
  <si>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</si>
  <si>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</si>
  <si>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</si>
  <si>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</si>
  <si>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</si>
  <si>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</si>
  <si>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</si>
  <si>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</si>
  <si>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</si>
  <si>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</si>
  <si>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</si>
  <si>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</si>
  <si>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</si>
  <si>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</si>
  <si>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</si>
  <si>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</si>
  <si>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</si>
  <si>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</si>
  <si>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</si>
  <si>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</si>
  <si>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</si>
  <si>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</si>
  <si>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</si>
  <si>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</si>
  <si>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</si>
  <si>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</si>
  <si>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</si>
  <si>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</si>
  <si>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</si>
  <si>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</si>
  <si>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</si>
  <si>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</si>
  <si>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</si>
  <si>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</si>
  <si>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</si>
  <si>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</si>
  <si>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</si>
  <si>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</si>
  <si>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</si>
  <si>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</si>
  <si>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</si>
  <si>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</si>
  <si>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</si>
  <si>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</si>
  <si>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</si>
  <si>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</si>
  <si>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</si>
  <si>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</si>
  <si>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</si>
  <si>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</si>
  <si>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</si>
  <si>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</si>
  <si>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</si>
  <si>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</si>
  <si>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</si>
  <si>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</si>
  <si>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</si>
  <si>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</si>
  <si>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</si>
  <si>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</si>
  <si>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</si>
  <si>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</si>
  <si>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</si>
  <si>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</si>
  <si>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</si>
  <si>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</si>
  <si>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</si>
  <si>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</si>
  <si>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</si>
  <si>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</si>
  <si>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</si>
  <si>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</si>
  <si>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</si>
  <si>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</si>
  <si>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</si>
  <si>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</si>
  <si>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</si>
  <si>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</si>
  <si>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</si>
  <si>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</si>
  <si>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</si>
  <si>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</si>
  <si>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</si>
  <si>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</si>
  <si>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</si>
  <si>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</si>
  <si>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</si>
  <si>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</si>
  <si>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</si>
  <si>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</si>
  <si>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</si>
  <si>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</si>
  <si>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</si>
  <si>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</si>
  <si>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</si>
  <si>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</si>
  <si>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</si>
  <si>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</si>
  <si>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</si>
  <si>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</si>
  <si>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</si>
  <si>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</si>
  <si>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</si>
  <si>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</si>
  <si>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</si>
  <si>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</si>
  <si>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</si>
  <si>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</si>
  <si>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</si>
  <si>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</si>
  <si>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</si>
  <si>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</si>
  <si>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</si>
  <si>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</si>
  <si>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</si>
  <si>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</si>
  <si>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</si>
  <si>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</si>
  <si>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</si>
  <si>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</si>
  <si>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</si>
  <si>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</si>
  <si>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</si>
  <si>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</si>
  <si>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</si>
  <si>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</si>
  <si>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</si>
  <si>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</si>
  <si>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</si>
  <si>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</si>
  <si>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</si>
  <si>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</si>
  <si>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</si>
  <si>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</si>
  <si>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</si>
  <si>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</si>
  <si>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</si>
  <si>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</si>
  <si>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</si>
  <si>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</si>
  <si>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</si>
  <si>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</si>
  <si>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</si>
  <si>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</si>
  <si>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</si>
  <si>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</si>
  <si>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</si>
  <si>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</si>
  <si>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</si>
  <si>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</si>
  <si>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</si>
  <si>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</si>
  <si>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</si>
  <si>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</si>
  <si>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</si>
  <si>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</si>
  <si>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</si>
  <si>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</si>
  <si>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</si>
  <si>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</si>
  <si>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</si>
  <si>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</si>
  <si>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</si>
  <si>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</si>
  <si>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</si>
  <si>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</si>
  <si>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</si>
  <si>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</si>
  <si>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</si>
  <si>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</si>
  <si>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</si>
  <si>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</si>
  <si>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</si>
  <si>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</si>
  <si>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</si>
  <si>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</si>
  <si>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</si>
  <si>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</si>
  <si>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</si>
  <si>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</si>
  <si>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</si>
  <si>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</si>
  <si>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</si>
  <si>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</si>
  <si>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</si>
  <si>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</si>
  <si>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</si>
  <si>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</si>
  <si>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</si>
  <si>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</si>
  <si>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</si>
  <si>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</si>
  <si>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</si>
  <si>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</si>
  <si>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</si>
  <si>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</si>
  <si>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</si>
  <si>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</si>
  <si>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</si>
  <si>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</si>
  <si>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</si>
  <si>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</si>
  <si>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</si>
  <si>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</si>
  <si>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</si>
  <si>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</si>
  <si>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</si>
  <si>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</si>
  <si>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</si>
  <si>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</si>
  <si>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</si>
  <si>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</si>
  <si>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</si>
  <si>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</si>
  <si>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</si>
  <si>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</si>
  <si>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</si>
  <si>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</si>
  <si>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</si>
  <si>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</si>
  <si>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</si>
  <si>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</si>
  <si>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</si>
  <si>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</si>
  <si>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</si>
  <si>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</si>
  <si>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</si>
  <si>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</si>
  <si>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</si>
  <si>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</si>
  <si>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</si>
  <si>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</si>
  <si>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</si>
  <si>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</si>
  <si>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</si>
  <si>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</si>
  <si>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</si>
  <si>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</si>
  <si>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</si>
  <si>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</si>
  <si>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</si>
  <si>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</si>
  <si>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</si>
  <si>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</si>
  <si>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</si>
  <si>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</si>
  <si>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</si>
  <si>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</si>
  <si>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</si>
  <si>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</si>
  <si>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</si>
  <si>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</si>
  <si>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</si>
  <si>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</si>
  <si>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</si>
  <si>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</si>
  <si>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</si>
  <si>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</si>
  <si>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</si>
  <si>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</si>
  <si>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</si>
  <si>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</si>
  <si>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</si>
  <si>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</si>
  <si>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</si>
  <si>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</si>
  <si>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</si>
  <si>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</si>
  <si>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</si>
  <si>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</si>
  <si>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</si>
  <si>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</si>
  <si>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</si>
  <si>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</si>
  <si>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</si>
  <si>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</si>
  <si>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</si>
  <si>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</si>
  <si>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</si>
  <si>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</si>
  <si>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</si>
  <si>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</si>
  <si>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</si>
  <si>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</si>
  <si>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</si>
  <si>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</si>
  <si>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</si>
  <si>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</si>
  <si>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</si>
  <si>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</si>
  <si>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</si>
  <si>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</si>
  <si>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</si>
  <si>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</si>
  <si>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</si>
  <si>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</si>
  <si>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</si>
  <si>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</si>
  <si>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</si>
  <si>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</si>
  <si>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</si>
  <si>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</si>
  <si>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</si>
  <si>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</si>
  <si>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</si>
  <si>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</si>
  <si>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</si>
  <si>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</si>
  <si>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</si>
  <si>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</si>
  <si>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</si>
  <si>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</si>
  <si>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</si>
  <si>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</si>
  <si>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</si>
  <si>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</si>
  <si>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</si>
  <si>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</si>
  <si>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</si>
  <si>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</si>
  <si>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</si>
  <si>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</si>
  <si>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</si>
  <si>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</si>
  <si>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</si>
  <si>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</si>
  <si>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</si>
  <si>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</si>
  <si>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</si>
  <si>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</si>
  <si>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</si>
  <si>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</si>
  <si>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</si>
  <si>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</si>
  <si>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</si>
  <si>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</si>
  <si>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</si>
  <si>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</si>
  <si>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</si>
  <si>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</si>
  <si>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</si>
  <si>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</si>
  <si>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</si>
  <si>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</si>
  <si>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</si>
  <si>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</si>
  <si>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</si>
  <si>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</si>
  <si>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</si>
  <si>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</si>
  <si>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</si>
  <si>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</si>
  <si>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</si>
  <si>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</si>
  <si>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</si>
  <si>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</si>
  <si>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</si>
  <si>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</si>
  <si>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</si>
  <si>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</si>
  <si>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</si>
  <si>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</si>
  <si>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</si>
  <si>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</si>
  <si>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</si>
  <si>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</si>
  <si>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</si>
  <si>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</si>
  <si>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</si>
  <si>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</si>
  <si>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</si>
  <si>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</si>
  <si>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</si>
  <si>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</si>
  <si>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</si>
  <si>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</si>
  <si>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</si>
  <si>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</si>
  <si>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</si>
  <si>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</si>
  <si>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</si>
  <si>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</si>
  <si>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</si>
  <si>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</si>
  <si>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</si>
  <si>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</si>
  <si>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</si>
  <si>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</si>
  <si>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</si>
  <si>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</si>
  <si>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</si>
  <si>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</si>
  <si>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</si>
  <si>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</si>
  <si>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</si>
  <si>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</si>
  <si>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</si>
  <si>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</si>
  <si>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</si>
  <si>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</si>
  <si>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</si>
  <si>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</si>
  <si>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</si>
  <si>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</si>
  <si>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</si>
  <si>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</si>
  <si>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</si>
  <si>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</si>
  <si>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</si>
  <si>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</si>
  <si>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</si>
  <si>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</si>
  <si>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</si>
  <si>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</si>
  <si>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</si>
  <si>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</si>
  <si>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</si>
  <si>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</si>
  <si>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</si>
  <si>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</si>
  <si>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</si>
  <si>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</si>
  <si>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</si>
  <si>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</si>
  <si>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</si>
  <si>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</si>
  <si>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</si>
  <si>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</si>
  <si>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</si>
  <si>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</si>
  <si>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</si>
  <si>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</si>
  <si>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</si>
  <si>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</si>
  <si>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</si>
  <si>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</si>
  <si>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</si>
  <si>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</si>
  <si>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</si>
  <si>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</si>
  <si>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</si>
  <si>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</si>
  <si>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</si>
  <si>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</si>
  <si>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</si>
  <si>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</si>
  <si>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</si>
  <si>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</si>
  <si>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</si>
  <si>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</si>
  <si>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</si>
  <si>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</si>
  <si>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</si>
  <si>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</si>
  <si>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</si>
  <si>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</si>
  <si>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</si>
  <si>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</si>
  <si>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</si>
  <si>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</si>
  <si>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</si>
  <si>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</si>
  <si>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</si>
  <si>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</si>
  <si>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</si>
  <si>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</si>
  <si>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</si>
  <si>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</si>
  <si>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</si>
  <si>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</si>
  <si>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</si>
  <si>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</si>
  <si>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</si>
  <si>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</si>
  <si>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</si>
  <si>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</si>
  <si>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</si>
  <si>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</si>
  <si>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</si>
  <si>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</si>
  <si>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</si>
  <si>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</si>
  <si>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</si>
  <si>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</si>
  <si>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</si>
  <si>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</si>
  <si>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</si>
  <si>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</si>
  <si>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</si>
  <si>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</si>
  <si>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</si>
  <si>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</si>
  <si>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</si>
  <si>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</si>
  <si>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</si>
  <si>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</si>
  <si>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</si>
  <si>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</si>
  <si>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</si>
  <si>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</si>
  <si>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</si>
  <si>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</si>
  <si>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</si>
  <si>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</si>
  <si>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</si>
  <si>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</si>
  <si>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</si>
  <si>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</si>
  <si>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</si>
  <si>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</si>
  <si>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</si>
  <si>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</si>
  <si>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</si>
  <si>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</si>
  <si>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</si>
  <si>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</si>
  <si>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</si>
  <si>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</si>
  <si>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</si>
  <si>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</si>
  <si>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</si>
  <si>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</si>
  <si>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</si>
  <si>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</si>
  <si>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</si>
  <si>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</si>
  <si>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</si>
  <si>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</si>
  <si>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</si>
  <si>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</si>
  <si>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</si>
  <si>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</si>
  <si>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</si>
  <si>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</si>
  <si>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</si>
  <si>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</si>
  <si>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</si>
  <si>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</si>
  <si>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</si>
  <si>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</si>
  <si>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</si>
  <si>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</si>
  <si>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</si>
  <si>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</si>
  <si>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</si>
  <si>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</si>
  <si>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</si>
  <si>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</si>
  <si>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</si>
  <si>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</si>
  <si>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</si>
  <si>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</si>
  <si>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</si>
  <si>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</si>
  <si>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</si>
  <si>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</si>
  <si>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</si>
  <si>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</si>
  <si>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</si>
  <si>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</si>
  <si>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</si>
  <si>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</si>
  <si>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</si>
  <si>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</si>
  <si>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</si>
  <si>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</si>
  <si>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</si>
  <si>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</si>
  <si>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</si>
  <si>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</si>
  <si>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</si>
  <si>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</si>
  <si>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</si>
  <si>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</si>
  <si>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</si>
  <si>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</si>
  <si>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</si>
  <si>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</si>
  <si>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</si>
  <si>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</si>
  <si>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</si>
  <si>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</si>
  <si>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</si>
  <si>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</si>
  <si>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</si>
  <si>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</si>
  <si>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</si>
  <si>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</si>
  <si>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</si>
  <si>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</si>
  <si>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</si>
  <si>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</si>
  <si>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</si>
  <si>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</si>
  <si>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</si>
  <si>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</si>
  <si>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</si>
  <si>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</si>
  <si>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</si>
  <si>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</si>
  <si>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</si>
  <si>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</si>
  <si>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</si>
  <si>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</si>
  <si>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</si>
  <si>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</si>
  <si>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</si>
  <si>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</si>
  <si>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</si>
  <si>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</si>
  <si>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</si>
  <si>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</si>
  <si>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</si>
  <si>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</si>
  <si>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</si>
  <si>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</si>
  <si>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</si>
  <si>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</si>
  <si>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</si>
  <si>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</si>
  <si>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</si>
  <si>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</si>
  <si>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</si>
  <si>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</si>
  <si>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</si>
  <si>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</si>
  <si>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</si>
  <si>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</si>
  <si>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</si>
  <si>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</si>
  <si>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</si>
  <si>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</si>
  <si>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</si>
  <si>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</si>
  <si>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</si>
  <si>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</si>
  <si>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</si>
  <si>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</si>
  <si>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</si>
  <si>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</si>
  <si>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</si>
  <si>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</si>
  <si>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</si>
  <si>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</si>
  <si>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</si>
  <si>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</si>
  <si>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</si>
  <si>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</si>
  <si>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</si>
  <si>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</si>
  <si>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</si>
  <si>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</si>
  <si>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</si>
  <si>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</si>
  <si>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</si>
  <si>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</si>
  <si>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</si>
  <si>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</si>
  <si>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</si>
  <si>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</si>
  <si>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</si>
  <si>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</si>
  <si>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</si>
  <si>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</si>
  <si>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</si>
  <si>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</si>
  <si>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</si>
  <si>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</si>
  <si>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</si>
  <si>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</si>
  <si>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</si>
  <si>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</si>
  <si>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</si>
  <si>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</si>
  <si>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</si>
  <si>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</si>
  <si>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</si>
  <si>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</si>
  <si>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</si>
  <si>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</si>
  <si>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</si>
  <si>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</si>
  <si>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</si>
  <si>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</si>
  <si>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</si>
  <si>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</si>
  <si>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</si>
  <si>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</si>
  <si>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</si>
  <si>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</si>
  <si>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</si>
  <si>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</si>
  <si>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</si>
  <si>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</si>
  <si>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</si>
  <si>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</si>
  <si>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</si>
  <si>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</si>
  <si>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</si>
  <si>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</si>
  <si>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</si>
  <si>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</si>
  <si>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</si>
  <si>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</si>
  <si>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</si>
  <si>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</si>
  <si>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</si>
  <si>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</si>
  <si>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</si>
  <si>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</si>
  <si>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</si>
  <si>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</si>
  <si>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</si>
  <si>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</si>
  <si>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</si>
  <si>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</si>
  <si>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</si>
  <si>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</si>
  <si>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</si>
  <si>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</si>
  <si>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</si>
  <si>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</si>
  <si>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</si>
  <si>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</si>
  <si>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</si>
  <si>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</si>
  <si>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</si>
  <si>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</si>
  <si>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</si>
  <si>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</si>
  <si>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</si>
  <si>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</si>
  <si>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</si>
  <si>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</si>
  <si>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</si>
  <si>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</si>
  <si>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</si>
  <si>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</si>
  <si>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</si>
  <si>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</si>
  <si>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</si>
  <si>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</si>
  <si>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</si>
  <si>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</si>
  <si>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</si>
  <si>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</si>
  <si>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</si>
  <si>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</si>
  <si>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</si>
  <si>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</si>
  <si>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</si>
  <si>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</si>
  <si>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</si>
  <si>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</si>
  <si>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</si>
  <si>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</si>
  <si>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</si>
  <si>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</si>
  <si>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</si>
  <si>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</si>
  <si>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</si>
  <si>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</si>
  <si>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</si>
  <si>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</si>
  <si>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</si>
  <si>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</si>
  <si>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</si>
  <si>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</si>
  <si>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</si>
  <si>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</si>
  <si>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</si>
  <si>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</si>
  <si>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</si>
  <si>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</si>
  <si>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</si>
  <si>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</si>
  <si>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</si>
  <si>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</si>
  <si>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</si>
  <si>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</si>
  <si>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</si>
  <si>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</si>
  <si>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</si>
  <si>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</si>
  <si>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</si>
  <si>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</si>
  <si>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</si>
  <si>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</si>
  <si>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</si>
  <si>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</si>
  <si>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</si>
  <si>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</si>
  <si>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</si>
  <si>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</si>
  <si>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</si>
  <si>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</si>
  <si>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</si>
  <si>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</si>
  <si>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</si>
  <si>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</si>
  <si>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</si>
  <si>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</si>
  <si>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</si>
  <si>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</si>
  <si>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</si>
  <si>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</si>
  <si>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</si>
  <si>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</si>
  <si>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</si>
  <si>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</si>
  <si>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</si>
  <si>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</si>
  <si>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</si>
  <si>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</si>
  <si>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</si>
  <si>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</si>
  <si>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</si>
  <si>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</si>
  <si>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</si>
  <si>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</si>
  <si>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</si>
  <si>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</si>
  <si>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</si>
  <si>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</si>
  <si>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</si>
  <si>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</si>
  <si>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</si>
  <si>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</si>
  <si>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</si>
  <si>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</si>
  <si>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</si>
  <si>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</si>
  <si>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</si>
  <si>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</si>
  <si>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</si>
  <si>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</si>
  <si>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</si>
  <si>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</si>
  <si>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</si>
  <si>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</si>
  <si>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</si>
  <si>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</si>
  <si>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</si>
  <si>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</si>
  <si>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</si>
  <si>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</si>
  <si>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</si>
  <si>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</si>
  <si>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</si>
  <si>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</si>
  <si>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</si>
  <si>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</si>
  <si>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</si>
  <si>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</si>
  <si>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</si>
  <si>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</si>
  <si>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</si>
  <si>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</si>
  <si>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</si>
  <si>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</si>
  <si>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</si>
  <si>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</si>
  <si>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</si>
  <si>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</si>
  <si>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</si>
  <si>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</si>
  <si>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</si>
  <si>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</si>
  <si>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</si>
  <si>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</si>
  <si>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</si>
  <si>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</si>
  <si>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</si>
  <si>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</si>
  <si>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</si>
  <si>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</si>
  <si>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</si>
  <si>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</si>
  <si>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</si>
  <si>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</si>
  <si>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</si>
  <si>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</si>
  <si>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</si>
  <si>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</si>
  <si>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</si>
  <si>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</si>
  <si>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</si>
  <si>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</si>
  <si>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</si>
  <si>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</si>
  <si>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</si>
  <si>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</si>
  <si>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</si>
  <si>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</si>
  <si>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</si>
  <si>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</si>
  <si>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</si>
  <si>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</si>
  <si>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</si>
  <si>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</si>
  <si>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</si>
  <si>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</si>
  <si>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</si>
  <si>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</si>
  <si>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</si>
  <si>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</si>
  <si>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</si>
  <si>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</si>
  <si>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</si>
  <si>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</si>
  <si>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</si>
  <si>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</si>
  <si>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</si>
  <si>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</si>
  <si>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</si>
  <si>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</si>
  <si>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</si>
  <si>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</si>
  <si>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</si>
  <si>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</si>
  <si>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</si>
  <si>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</si>
  <si>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</si>
  <si>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</si>
  <si>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</si>
  <si>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</si>
  <si>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</si>
  <si>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</si>
  <si>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</si>
  <si>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</si>
  <si>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</si>
  <si>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</si>
  <si>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</si>
  <si>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</si>
  <si>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</si>
  <si>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</si>
  <si>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</si>
  <si>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</si>
  <si>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</si>
  <si>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</si>
  <si>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</si>
  <si>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</si>
  <si>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</si>
  <si>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</si>
  <si>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</si>
  <si>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</si>
  <si>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</si>
  <si>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</si>
  <si>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</si>
  <si>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</si>
  <si>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</si>
  <si>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</si>
  <si>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</si>
  <si>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</si>
  <si>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</si>
  <si>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</si>
  <si>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</si>
  <si>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</si>
  <si>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</si>
  <si>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</si>
  <si>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</si>
  <si>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</si>
  <si>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</si>
  <si>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</si>
  <si>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</si>
  <si>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</si>
  <si>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</si>
  <si>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</si>
  <si>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</si>
  <si>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</si>
  <si>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</si>
  <si>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</si>
  <si>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</si>
  <si>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</si>
  <si>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</si>
  <si>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</si>
  <si>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</si>
  <si>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</si>
  <si>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</si>
  <si>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</si>
  <si>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</si>
  <si>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</si>
  <si>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</si>
  <si>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</si>
  <si>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</si>
  <si>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</si>
  <si>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</si>
  <si>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</si>
  <si>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</si>
  <si>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</si>
  <si>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</si>
  <si>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</si>
  <si>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</si>
  <si>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</si>
  <si>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</si>
  <si>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</si>
  <si>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</si>
  <si>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</si>
  <si>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</si>
  <si>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</si>
  <si>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</si>
  <si>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</si>
  <si>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</si>
  <si>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</si>
  <si>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</si>
  <si>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</si>
  <si>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</si>
  <si>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</si>
  <si>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</si>
  <si>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</si>
  <si>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</si>
  <si>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</si>
  <si>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</si>
  <si>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</si>
  <si>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</si>
  <si>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</si>
  <si>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</si>
  <si>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</si>
  <si>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</si>
  <si>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</si>
  <si>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</si>
  <si>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</si>
  <si>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</si>
  <si>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</si>
  <si>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</si>
  <si>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</si>
  <si>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</si>
  <si>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</si>
  <si>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</si>
  <si>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</si>
  <si>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</si>
  <si>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</si>
  <si>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</si>
  <si>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</si>
  <si>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</si>
  <si>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</si>
  <si>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</si>
  <si>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</si>
  <si>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</si>
  <si>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</si>
  <si>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</si>
  <si>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</si>
  <si>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</si>
  <si>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</si>
  <si>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</si>
  <si>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</si>
  <si>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</si>
  <si>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</si>
  <si>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</si>
  <si>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</si>
  <si>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</si>
  <si>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</si>
  <si>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</si>
  <si>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</si>
  <si>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</si>
  <si>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</si>
  <si>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</si>
  <si>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</si>
  <si>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</si>
  <si>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</si>
  <si>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</si>
  <si>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</si>
  <si>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</si>
  <si>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</si>
  <si>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</si>
  <si>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</si>
  <si>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</si>
  <si>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</si>
  <si>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</si>
  <si>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</si>
  <si>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</si>
  <si>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</si>
  <si>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</si>
  <si>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</si>
  <si>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</si>
  <si>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</si>
  <si>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</si>
  <si>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</si>
  <si>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</si>
  <si>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</si>
  <si>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</si>
  <si>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</si>
  <si>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</si>
  <si>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</si>
  <si>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</si>
  <si>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</si>
  <si>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</si>
  <si>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</si>
  <si>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</si>
  <si>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</si>
  <si>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</si>
  <si>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</si>
  <si>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</si>
  <si>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</si>
  <si>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</si>
  <si>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</si>
  <si>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</si>
  <si>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</si>
  <si>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</si>
  <si>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</si>
  <si>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</si>
  <si>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</si>
  <si>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</si>
  <si>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</si>
  <si>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</si>
  <si>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</si>
  <si>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</si>
  <si>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</si>
  <si>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</si>
  <si>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</si>
  <si>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</si>
  <si>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</si>
  <si>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</si>
  <si>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</si>
  <si>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</si>
  <si>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</si>
  <si>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</si>
  <si>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</si>
  <si>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</si>
  <si>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</si>
  <si>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</si>
  <si>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</si>
  <si>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</si>
  <si>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</si>
  <si>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</si>
  <si>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</si>
  <si>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</si>
  <si>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</si>
  <si>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</si>
  <si>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</si>
  <si>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</si>
  <si>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</si>
  <si>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</si>
  <si>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</si>
  <si>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</si>
  <si>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</si>
  <si>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</si>
  <si>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</si>
  <si>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</si>
  <si>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</si>
  <si>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</si>
  <si>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</si>
  <si>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</si>
  <si>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</si>
  <si>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</si>
  <si>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</si>
  <si>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</si>
  <si>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</si>
  <si>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</si>
  <si>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</si>
  <si>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</si>
  <si>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</si>
  <si>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</si>
  <si>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</si>
  <si>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</si>
  <si>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</si>
  <si>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</si>
  <si>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</si>
  <si>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</si>
  <si>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</si>
  <si>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</si>
  <si>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</si>
  <si>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</si>
  <si>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</si>
  <si>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</si>
  <si>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</si>
  <si>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</si>
  <si>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</si>
  <si>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</si>
  <si>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</si>
  <si>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</si>
  <si>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</si>
  <si>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</si>
  <si>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</si>
  <si>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</si>
  <si>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</si>
  <si>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</si>
  <si>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</si>
  <si>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</si>
  <si>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</si>
  <si>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</si>
  <si>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</si>
  <si>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</si>
  <si>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</si>
  <si>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</si>
  <si>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</si>
  <si>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</si>
  <si>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</si>
  <si>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</si>
  <si>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</si>
  <si>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</si>
  <si>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</si>
  <si>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</si>
  <si>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</si>
  <si>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</si>
  <si>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</si>
  <si>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</si>
  <si>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</si>
  <si>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</si>
  <si>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</si>
  <si>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</si>
  <si>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</si>
  <si>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</si>
  <si>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</si>
  <si>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</si>
  <si>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</si>
  <si>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</si>
  <si>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</si>
  <si>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</si>
  <si>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</si>
  <si>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</si>
  <si>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</si>
  <si>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</si>
  <si>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</si>
  <si>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</si>
  <si>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</si>
  <si>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</si>
  <si>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</si>
  <si>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</si>
  <si>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</si>
  <si>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</si>
  <si>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</si>
  <si>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</si>
  <si>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</si>
  <si>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</si>
  <si>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</si>
  <si>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</si>
  <si>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</si>
  <si>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</si>
  <si>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</si>
  <si>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</si>
  <si>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</si>
  <si>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</si>
  <si>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</si>
  <si>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</si>
  <si>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</si>
  <si>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</si>
  <si>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</si>
  <si>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</si>
  <si>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</si>
  <si>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</si>
  <si>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</si>
  <si>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</si>
  <si>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</si>
  <si>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</si>
  <si>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</si>
  <si>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</si>
  <si>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</si>
  <si>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</si>
  <si>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</si>
  <si>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</si>
  <si>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</si>
  <si>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</si>
  <si>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</si>
  <si>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</si>
  <si>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</si>
  <si>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</si>
  <si>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</si>
  <si>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</si>
  <si>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</si>
  <si>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</si>
  <si>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</si>
  <si>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</si>
  <si>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</si>
  <si>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</si>
  <si>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</si>
  <si>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</si>
  <si>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</si>
  <si>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</si>
  <si>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</si>
  <si>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</si>
  <si>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</si>
  <si>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</si>
  <si>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</si>
  <si>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</si>
  <si>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</si>
  <si>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</si>
  <si>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</si>
  <si>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</si>
  <si>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</si>
  <si>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</si>
  <si>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</si>
  <si>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</si>
  <si>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</si>
  <si>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</si>
  <si>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</si>
  <si>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</si>
  <si>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</si>
  <si>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</si>
  <si>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</si>
  <si>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</si>
  <si>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</si>
  <si>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</si>
  <si>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</si>
  <si>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</si>
  <si>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</si>
  <si>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</si>
  <si>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</si>
  <si>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</si>
  <si>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</si>
  <si>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</si>
  <si>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</si>
  <si>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</si>
  <si>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</si>
  <si>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</si>
  <si>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</si>
  <si>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</si>
  <si>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</si>
  <si>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</si>
  <si>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</si>
  <si>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</si>
  <si>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</si>
  <si>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</si>
  <si>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</si>
  <si>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</si>
  <si>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</si>
  <si>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</si>
  <si>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</si>
  <si>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</si>
  <si>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</si>
  <si>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</si>
  <si>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</si>
  <si>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</si>
  <si>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</si>
  <si>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</si>
  <si>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</si>
  <si>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</si>
  <si>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</si>
  <si>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</si>
  <si>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</si>
  <si>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</si>
  <si>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</si>
  <si>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</si>
  <si>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</si>
  <si>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</si>
  <si>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</si>
  <si>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</si>
  <si>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</si>
  <si>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</si>
  <si>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</si>
  <si>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</si>
  <si>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</si>
  <si>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</si>
  <si>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</si>
  <si>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</si>
  <si>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</si>
  <si>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</si>
  <si>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</si>
  <si>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</si>
  <si>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</si>
  <si>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</si>
  <si>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</si>
  <si>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</si>
  <si>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</si>
  <si>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</si>
  <si>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</si>
  <si>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</si>
  <si>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</si>
  <si>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</si>
  <si>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</si>
  <si>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</si>
  <si>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</si>
  <si>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</si>
  <si>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</si>
  <si>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</si>
  <si>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</si>
  <si>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</si>
  <si>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</si>
  <si>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</si>
  <si>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</si>
  <si>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</si>
  <si>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</si>
  <si>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</si>
  <si>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</si>
  <si>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</si>
  <si>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</si>
  <si>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</si>
  <si>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</si>
  <si>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</si>
  <si>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</si>
  <si>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</si>
  <si>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</si>
  <si>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</si>
  <si>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</si>
  <si>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</si>
  <si>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</si>
  <si>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</si>
  <si>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</si>
  <si>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</si>
  <si>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</si>
  <si>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</si>
  <si>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</si>
  <si>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</si>
  <si>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</si>
  <si>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</si>
  <si>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</si>
  <si>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</si>
  <si>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</si>
  <si>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</si>
  <si>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</si>
  <si>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</si>
  <si>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</si>
  <si>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</si>
  <si>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</si>
  <si>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</si>
  <si>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</si>
  <si>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</si>
  <si>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</si>
  <si>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</si>
  <si>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</si>
  <si>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</si>
  <si>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</si>
  <si>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</si>
  <si>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</si>
  <si>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</si>
  <si>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</si>
  <si>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</si>
  <si>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</si>
  <si>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</si>
  <si>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</si>
  <si>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</si>
  <si>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</si>
  <si>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</si>
  <si>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</si>
  <si>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</si>
  <si>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</si>
  <si>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</si>
  <si>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</si>
  <si>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</si>
  <si>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</si>
  <si>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</si>
  <si>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</si>
  <si>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</si>
  <si>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</si>
  <si>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</si>
  <si>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</si>
  <si>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</si>
  <si>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</si>
  <si>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</si>
  <si>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</si>
  <si>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</si>
  <si>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</si>
  <si>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</si>
  <si>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</si>
  <si>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</si>
  <si>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</si>
  <si>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</si>
  <si>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</si>
  <si>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</si>
  <si>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</si>
  <si>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</si>
  <si>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</si>
  <si>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</si>
  <si>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</si>
  <si>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</si>
  <si>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</si>
  <si>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</si>
  <si>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</si>
  <si>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</si>
  <si>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</si>
  <si>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</si>
  <si>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</si>
  <si>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</si>
  <si>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</si>
  <si>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</si>
  <si>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</si>
  <si>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</si>
  <si>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</si>
  <si>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</si>
  <si>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</si>
  <si>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</si>
  <si>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</si>
  <si>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</si>
  <si>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</si>
  <si>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</si>
  <si>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</si>
  <si>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</si>
  <si>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</si>
  <si>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</si>
  <si>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</si>
  <si>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</si>
  <si>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</si>
  <si>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</si>
  <si>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</si>
  <si>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</si>
  <si>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</si>
  <si>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</si>
  <si>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</si>
  <si>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</si>
  <si>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</si>
  <si>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</si>
  <si>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</si>
  <si>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</si>
  <si>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</si>
  <si>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</si>
  <si>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</si>
  <si>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</si>
  <si>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</si>
  <si>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</si>
  <si>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</si>
  <si>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</si>
  <si>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</si>
  <si>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</si>
  <si>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</si>
  <si>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</si>
  <si>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</si>
  <si>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</si>
  <si>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</si>
  <si>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</si>
  <si>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</si>
  <si>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</si>
  <si>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</si>
  <si>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</si>
  <si>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</si>
  <si>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</si>
  <si>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</si>
  <si>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</si>
  <si>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</si>
  <si>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</si>
  <si>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</si>
  <si>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</si>
  <si>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</si>
  <si>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</si>
  <si>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</si>
  <si>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</si>
  <si>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</si>
  <si>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</si>
  <si>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</si>
  <si>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</si>
  <si>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</si>
  <si>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</si>
  <si>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</si>
  <si>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</si>
  <si>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</si>
  <si>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</si>
  <si>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</si>
  <si>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</si>
  <si>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</si>
  <si>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</si>
  <si>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</si>
  <si>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</si>
  <si>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</si>
  <si>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</si>
  <si>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</si>
  <si>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</si>
  <si>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</si>
  <si>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</si>
  <si>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</si>
  <si>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</si>
  <si>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</si>
  <si>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</si>
  <si>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</si>
  <si>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</si>
  <si>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</si>
  <si>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</si>
  <si>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</si>
  <si>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</si>
  <si>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</si>
  <si>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</si>
  <si>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</si>
  <si>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</si>
  <si>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</si>
  <si>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</si>
  <si>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</si>
  <si>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</si>
  <si>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</si>
  <si>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</si>
  <si>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</si>
  <si>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</si>
  <si>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</si>
  <si>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</si>
  <si>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</si>
  <si>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</si>
  <si>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</si>
  <si>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</si>
  <si>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</si>
  <si>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</si>
  <si>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</si>
  <si>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</si>
  <si>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</si>
  <si>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</si>
  <si>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</si>
  <si>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</si>
  <si>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</si>
  <si>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</si>
  <si>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</si>
  <si>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</si>
  <si>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</si>
  <si>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</si>
  <si>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</si>
  <si>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</si>
  <si>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</si>
  <si>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</si>
  <si>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</si>
  <si>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</si>
  <si>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</si>
  <si>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</si>
  <si>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</si>
  <si>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</si>
  <si>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</si>
  <si>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</si>
  <si>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</si>
  <si>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</si>
  <si>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</si>
  <si>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</si>
  <si>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</si>
  <si>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</si>
  <si>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</si>
  <si>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</si>
  <si>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</si>
  <si>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</si>
  <si>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</si>
  <si>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</si>
  <si>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</si>
  <si>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</si>
  <si>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</si>
  <si>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</si>
  <si>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</si>
  <si>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</si>
  <si>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</si>
  <si>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</si>
  <si>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</si>
  <si>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</si>
  <si>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</si>
  <si>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</si>
  <si>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</si>
  <si>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</si>
  <si>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</si>
  <si>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</si>
  <si>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</si>
  <si>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</si>
  <si>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</si>
  <si>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</si>
  <si>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</si>
  <si>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</si>
  <si>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</si>
  <si>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</si>
  <si>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</si>
  <si>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</si>
  <si>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</si>
  <si>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</si>
  <si>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</si>
  <si>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</si>
  <si>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</si>
  <si>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</si>
  <si>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</si>
  <si>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</si>
  <si>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</si>
  <si>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</si>
  <si>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</si>
  <si>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</si>
  <si>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</si>
  <si>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</si>
  <si>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</si>
  <si>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</si>
  <si>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</si>
  <si>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</si>
  <si>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</si>
  <si>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</si>
  <si>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</si>
  <si>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</si>
  <si>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</si>
  <si>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</si>
  <si>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</si>
  <si>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</si>
  <si>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</si>
  <si>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</si>
  <si>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</si>
  <si>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</si>
  <si>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</si>
  <si>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</si>
  <si>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</si>
  <si>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</si>
  <si>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</si>
  <si>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</si>
  <si>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</si>
  <si>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</si>
  <si>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</si>
  <si>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</si>
  <si>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</si>
  <si>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</si>
  <si>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</si>
  <si>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</si>
  <si>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</si>
  <si>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</si>
  <si>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</si>
  <si>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</si>
  <si>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</si>
  <si>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</si>
  <si>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</si>
  <si>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</si>
  <si>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</si>
  <si>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</si>
  <si>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</si>
  <si>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</si>
  <si>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</si>
  <si>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</si>
  <si>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</si>
  <si>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</si>
  <si>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</si>
  <si>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</si>
  <si>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</si>
  <si>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</si>
  <si>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</si>
  <si>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</si>
  <si>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</si>
  <si>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</si>
  <si>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</si>
  <si>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</si>
  <si>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</si>
  <si>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</si>
  <si>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</si>
  <si>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</si>
  <si>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</si>
  <si>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</si>
  <si>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</si>
  <si>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</si>
  <si>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</si>
  <si>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</si>
  <si>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</si>
  <si>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</si>
  <si>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</si>
  <si>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</si>
  <si>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</si>
  <si>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</si>
  <si>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</si>
  <si>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</si>
  <si>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</si>
  <si>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</si>
  <si>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</si>
  <si>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</si>
  <si>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</si>
  <si>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</si>
  <si>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</si>
  <si>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</si>
  <si>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</si>
  <si>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</si>
  <si>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</si>
  <si>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</si>
  <si>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</si>
  <si>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</si>
  <si>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</si>
  <si>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</si>
  <si>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</si>
  <si>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</si>
  <si>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</si>
  <si>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</si>
  <si>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</si>
  <si>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</si>
  <si>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</si>
  <si>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</si>
  <si>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</si>
  <si>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</si>
  <si>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</si>
  <si>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</si>
  <si>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</si>
  <si>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</si>
  <si>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</si>
  <si>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</si>
  <si>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</si>
  <si>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</si>
  <si>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</si>
  <si>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</si>
  <si>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</si>
  <si>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</si>
  <si>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</si>
  <si>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</si>
  <si>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</si>
  <si>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</si>
  <si>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</si>
  <si>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</si>
  <si>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</si>
  <si>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</si>
  <si>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</si>
  <si>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</si>
  <si>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</si>
  <si>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</si>
  <si>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</si>
  <si>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</si>
  <si>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</si>
  <si>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</si>
  <si>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</si>
  <si>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</si>
  <si>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</si>
  <si>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</si>
  <si>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</si>
  <si>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</si>
  <si>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</si>
  <si>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</si>
  <si>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</si>
  <si>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</si>
  <si>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</si>
  <si>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</si>
  <si>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</si>
  <si>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</si>
  <si>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</si>
  <si>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</si>
  <si>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</si>
  <si>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</si>
  <si>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</si>
  <si>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</si>
  <si>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</si>
  <si>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</si>
  <si>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</si>
  <si>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</si>
  <si>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</si>
  <si>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</si>
  <si>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</si>
  <si>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</si>
  <si>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</si>
  <si>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</si>
  <si>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</si>
  <si>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</si>
  <si>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</si>
  <si>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</si>
  <si>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</si>
  <si>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</si>
  <si>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</si>
  <si>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</si>
  <si>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</si>
  <si>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</si>
  <si>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</si>
  <si>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</si>
  <si>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</si>
  <si>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</si>
  <si>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</si>
  <si>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</si>
  <si>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</si>
  <si>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</si>
  <si>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</si>
  <si>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</si>
  <si>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</si>
  <si>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</si>
  <si>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</si>
  <si>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</si>
  <si>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</si>
  <si>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</si>
  <si>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</si>
  <si>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</si>
  <si>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</si>
  <si>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</si>
  <si>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</si>
  <si>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</si>
  <si>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</si>
  <si>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</si>
  <si>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</si>
  <si>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</si>
  <si>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</si>
  <si>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</si>
  <si>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</si>
  <si>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</si>
  <si>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</si>
  <si>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</si>
  <si>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</si>
  <si>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</si>
  <si>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</si>
  <si>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</si>
  <si>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</si>
  <si>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</si>
  <si>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</si>
  <si>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</si>
  <si>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</si>
  <si>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</si>
  <si>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</si>
  <si>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</si>
  <si>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</si>
  <si>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</si>
  <si>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</si>
  <si>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</si>
  <si>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</si>
  <si>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</si>
  <si>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</si>
  <si>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</si>
  <si>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</si>
  <si>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</si>
  <si>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</si>
  <si>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</si>
  <si>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</si>
  <si>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</si>
  <si>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</si>
  <si>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</si>
  <si>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</si>
  <si>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</si>
  <si>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</si>
  <si>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</si>
  <si>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</si>
  <si>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</si>
  <si>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</si>
  <si>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</si>
  <si>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</si>
  <si>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</si>
  <si>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</si>
  <si>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</si>
  <si>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</si>
  <si>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</si>
  <si>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</si>
  <si>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</si>
  <si>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</si>
  <si>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</si>
  <si>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</si>
  <si>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</si>
  <si>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</si>
  <si>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</si>
  <si>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</si>
  <si>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</si>
  <si>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</si>
  <si>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</si>
  <si>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</si>
  <si>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</si>
  <si>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</si>
  <si>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</si>
  <si>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</si>
  <si>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</si>
  <si>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</si>
  <si>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</si>
  <si>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</si>
  <si>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</si>
  <si>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</si>
  <si>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</si>
  <si>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</si>
  <si>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</si>
  <si>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</si>
  <si>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</si>
  <si>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</si>
  <si>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</si>
  <si>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</si>
  <si>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</si>
  <si>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</si>
  <si>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</si>
  <si>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</si>
  <si>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</si>
  <si>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</si>
  <si>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</si>
  <si>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</si>
  <si>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</si>
  <si>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</si>
  <si>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</si>
  <si>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</si>
  <si>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</si>
  <si>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</si>
  <si>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</si>
  <si>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</si>
  <si>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</si>
  <si>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</si>
  <si>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</si>
  <si>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</si>
  <si>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</si>
  <si>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</si>
  <si>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</si>
  <si>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</si>
  <si>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</si>
  <si>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</si>
  <si>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</si>
  <si>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</si>
  <si>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</si>
  <si>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</si>
  <si>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</si>
  <si>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</si>
  <si>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</si>
  <si>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</si>
  <si>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</si>
  <si>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</si>
  <si>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</si>
  <si>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</si>
  <si>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</si>
  <si>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</si>
  <si>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</si>
  <si>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</si>
  <si>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</si>
  <si>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</si>
  <si>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</si>
  <si>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</si>
  <si>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</si>
  <si>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</si>
  <si>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</si>
  <si>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</si>
  <si>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</si>
  <si>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</si>
  <si>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</si>
  <si>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</si>
  <si>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</si>
  <si>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</si>
  <si>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</si>
  <si>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</si>
  <si>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</si>
  <si>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</si>
  <si>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</si>
  <si>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</si>
  <si>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</si>
  <si>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</si>
  <si>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</si>
  <si>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</si>
  <si>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</si>
  <si>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</si>
  <si>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</si>
  <si>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</si>
  <si>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</si>
  <si>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</si>
  <si>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</si>
  <si>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</si>
  <si>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</si>
  <si>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</si>
  <si>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</si>
  <si>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</si>
  <si>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</si>
  <si>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</si>
  <si>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</si>
  <si>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</si>
  <si>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</si>
  <si>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</si>
  <si>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</si>
  <si>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</si>
  <si>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</si>
  <si>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</si>
  <si>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</si>
  <si>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</si>
  <si>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</si>
  <si>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</si>
  <si>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</si>
  <si>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</si>
  <si>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</si>
  <si>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</si>
  <si>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</si>
  <si>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</si>
  <si>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</si>
  <si>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</si>
  <si>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</si>
  <si>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</si>
  <si>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</si>
  <si>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</si>
  <si>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</si>
  <si>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</si>
  <si>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</si>
  <si>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</si>
  <si>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</si>
  <si>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</si>
  <si>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</si>
  <si>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</si>
  <si>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</si>
  <si>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</si>
  <si>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</si>
  <si>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</si>
  <si>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</si>
  <si>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</si>
  <si>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</si>
  <si>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</si>
  <si>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</si>
  <si>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</si>
  <si>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</si>
  <si>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</si>
  <si>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</si>
  <si>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</si>
  <si>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</si>
  <si>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</si>
  <si>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</si>
  <si>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</si>
  <si>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</si>
  <si>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</si>
  <si>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</si>
  <si>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</si>
  <si>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</si>
  <si>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</si>
  <si>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</si>
  <si>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</si>
  <si>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</si>
  <si>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</si>
  <si>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</si>
  <si>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</si>
  <si>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</si>
  <si>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</si>
  <si>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</si>
  <si>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</si>
  <si>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</si>
  <si>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</si>
  <si>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</si>
  <si>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</si>
  <si>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</si>
  <si>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</si>
  <si>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</si>
  <si>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</si>
  <si>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</si>
  <si>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</si>
  <si>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</si>
  <si>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</si>
  <si>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</si>
  <si>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</si>
  <si>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</si>
  <si>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</si>
  <si>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</si>
  <si>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</si>
  <si>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</si>
  <si>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</si>
  <si>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</si>
  <si>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</si>
  <si>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</si>
  <si>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</si>
  <si>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</si>
  <si>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</si>
  <si>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</si>
  <si>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</si>
  <si>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</si>
  <si>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</si>
  <si>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</si>
  <si>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</si>
  <si>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</si>
  <si>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</si>
  <si>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</si>
  <si>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</si>
  <si>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</si>
  <si>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</si>
  <si>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</si>
  <si>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</si>
  <si>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</si>
  <si>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</si>
  <si>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</si>
  <si>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</si>
  <si>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</si>
  <si>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</si>
  <si>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</si>
  <si>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</si>
  <si>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</si>
  <si>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</si>
  <si>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</si>
  <si>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</si>
  <si>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</si>
  <si>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</si>
  <si>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</si>
  <si>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</si>
  <si>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</si>
  <si>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</si>
  <si>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</si>
  <si>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</si>
  <si>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</si>
  <si>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</si>
  <si>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</si>
  <si>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</si>
  <si>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</si>
  <si>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</si>
  <si>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</si>
  <si>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</si>
  <si>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</si>
  <si>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</si>
  <si>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</si>
  <si>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</si>
  <si>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</si>
  <si>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</si>
  <si>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</si>
  <si>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</si>
  <si>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</si>
  <si>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</si>
  <si>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</si>
  <si>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</si>
  <si>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</si>
  <si>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</si>
  <si>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</si>
  <si>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</si>
  <si>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</si>
  <si>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</si>
  <si>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</si>
  <si>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</si>
  <si>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</si>
  <si>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</si>
  <si>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</si>
  <si>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</si>
  <si>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</si>
  <si>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</si>
  <si>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</si>
  <si>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</si>
  <si>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</si>
  <si>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</si>
  <si>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</si>
  <si>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</si>
  <si>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</si>
  <si>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</si>
  <si>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</si>
  <si>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</si>
  <si>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</si>
  <si>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</si>
  <si>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</si>
  <si>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</si>
  <si>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</si>
  <si>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</si>
  <si>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</si>
  <si>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</si>
  <si>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</si>
  <si>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</si>
  <si>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</si>
  <si>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</si>
  <si>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</si>
  <si>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</si>
  <si>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</si>
  <si>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</si>
  <si>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</si>
  <si>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</si>
  <si>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</si>
  <si>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</si>
  <si>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</si>
  <si>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</si>
  <si>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</si>
  <si>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</si>
  <si>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</si>
  <si>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</si>
  <si>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</si>
  <si>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</si>
  <si>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</si>
  <si>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</si>
  <si>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</si>
  <si>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</si>
  <si>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</si>
  <si>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</si>
  <si>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</si>
  <si>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</si>
  <si>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</si>
  <si>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</si>
  <si>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</si>
  <si>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</si>
  <si>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</si>
  <si>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</si>
  <si>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</si>
  <si>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</si>
  <si>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</si>
  <si>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</si>
  <si>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</si>
  <si>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</si>
  <si>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</si>
  <si>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</si>
  <si>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</si>
  <si>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</si>
  <si>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</si>
  <si>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</si>
  <si>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</si>
  <si>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</si>
  <si>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</si>
  <si>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</si>
  <si>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</si>
  <si>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</si>
  <si>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</si>
  <si>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</si>
  <si>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</si>
  <si>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</si>
  <si>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</si>
  <si>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</si>
  <si>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</si>
  <si>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</si>
  <si>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</si>
  <si>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</si>
  <si>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</si>
  <si>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</si>
  <si>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</si>
  <si>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</si>
  <si>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</si>
  <si>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</si>
  <si>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</si>
  <si>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</si>
  <si>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</si>
  <si>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</si>
  <si>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</si>
  <si>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</si>
  <si>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</si>
  <si>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</si>
  <si>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</si>
  <si>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</si>
  <si>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</si>
  <si>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</si>
  <si>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</si>
  <si>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</si>
  <si>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</si>
  <si>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</si>
  <si>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</si>
  <si>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</si>
  <si>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</si>
  <si>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</si>
  <si>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</si>
  <si>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</si>
  <si>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</si>
  <si>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</si>
  <si>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</si>
  <si>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</si>
  <si>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</si>
  <si>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</si>
  <si>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</si>
  <si>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</si>
  <si>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</si>
  <si>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</si>
  <si>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</si>
  <si>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</si>
  <si>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</si>
  <si>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</si>
  <si>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</si>
  <si>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</si>
  <si>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</si>
  <si>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</si>
  <si>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</si>
  <si>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</si>
  <si>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</si>
  <si>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</si>
  <si>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</si>
  <si>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</si>
  <si>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</si>
  <si>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</si>
  <si>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</si>
  <si>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</si>
  <si>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</si>
  <si>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</si>
  <si>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</si>
  <si>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</si>
  <si>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</si>
  <si>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</si>
  <si>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</si>
  <si>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</si>
  <si>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</si>
  <si>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</si>
  <si>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</si>
  <si>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</si>
  <si>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</si>
  <si>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</si>
  <si>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</si>
  <si>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</si>
  <si>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</si>
  <si>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</si>
  <si>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</si>
  <si>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</si>
  <si>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</si>
  <si>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</si>
  <si>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</si>
  <si>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</si>
  <si>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</si>
  <si>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</si>
  <si>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</si>
  <si>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</si>
  <si>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</si>
  <si>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</si>
  <si>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</si>
  <si>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</si>
  <si>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</si>
  <si>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</si>
  <si>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</si>
  <si>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</si>
  <si>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</si>
  <si>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</si>
  <si>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</si>
  <si>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</si>
  <si>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</si>
  <si>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</si>
  <si>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</si>
  <si>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</si>
  <si>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</si>
  <si>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</si>
  <si>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</si>
  <si>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</si>
  <si>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</si>
  <si>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</si>
  <si>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</si>
  <si>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</si>
  <si>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</si>
  <si>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</si>
  <si>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</si>
  <si>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</si>
  <si>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</si>
  <si>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</si>
  <si>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</si>
  <si>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</si>
  <si>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</si>
  <si>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</si>
  <si>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</si>
  <si>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</si>
  <si>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</si>
  <si>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</si>
  <si>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</si>
  <si>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</si>
  <si>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</si>
  <si>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</si>
  <si>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</si>
  <si>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</si>
  <si>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</si>
  <si>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</si>
  <si>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</si>
  <si>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</si>
  <si>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</si>
  <si>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</si>
  <si>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</si>
  <si>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</si>
  <si>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</si>
  <si>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</si>
  <si>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</si>
  <si>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</si>
  <si>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</si>
  <si>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</si>
  <si>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</si>
  <si>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</si>
  <si>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</si>
  <si>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</si>
  <si>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</si>
  <si>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</si>
  <si>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</si>
  <si>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</si>
  <si>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</si>
  <si>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</si>
  <si>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</si>
  <si>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</si>
  <si>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</si>
  <si>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</si>
  <si>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</si>
  <si>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</si>
  <si>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</si>
  <si>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</si>
  <si>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</si>
  <si>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</si>
  <si>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</si>
  <si>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</si>
  <si>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</si>
  <si>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</si>
  <si>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</si>
  <si>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</si>
  <si>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</si>
  <si>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</si>
  <si>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</si>
  <si>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</si>
  <si>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</si>
  <si>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</si>
  <si>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</si>
  <si>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</si>
  <si>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</si>
  <si>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</si>
  <si>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</si>
  <si>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</si>
  <si>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</si>
  <si>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</si>
  <si>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</si>
  <si>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</si>
  <si>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</si>
  <si>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</si>
  <si>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</si>
  <si>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</si>
  <si>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</si>
  <si>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</si>
  <si>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</si>
  <si>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</si>
  <si>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</si>
  <si>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</si>
  <si>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</si>
  <si>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</si>
  <si>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</si>
  <si>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</si>
  <si>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</si>
  <si>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</si>
  <si>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</si>
  <si>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</si>
  <si>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</si>
  <si>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</si>
  <si>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</si>
  <si>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</si>
  <si>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</si>
  <si>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</si>
  <si>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</si>
  <si>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</si>
  <si>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</si>
  <si>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</si>
  <si>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</si>
  <si>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</si>
  <si>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</si>
  <si>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</si>
  <si>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</si>
  <si>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</si>
  <si>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</si>
  <si>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</si>
  <si>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</si>
  <si>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</si>
  <si>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</si>
  <si>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</si>
  <si>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</si>
  <si>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</si>
  <si>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</si>
  <si>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</si>
  <si>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</si>
  <si>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</si>
  <si>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</si>
  <si>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</si>
  <si>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</si>
  <si>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</si>
  <si>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</si>
  <si>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</si>
  <si>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</si>
  <si>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</si>
  <si>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</si>
  <si>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</si>
  <si>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</si>
  <si>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</si>
  <si>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</si>
  <si>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</si>
  <si>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</si>
  <si>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</si>
  <si>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</si>
  <si>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</si>
  <si>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</si>
  <si>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</si>
  <si>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</si>
  <si>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</si>
  <si>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</si>
  <si>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</si>
  <si>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</si>
  <si>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</si>
  <si>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</si>
  <si>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</si>
  <si>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</si>
  <si>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</si>
  <si>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</si>
  <si>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</si>
  <si>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</si>
  <si>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</si>
  <si>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</si>
  <si>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</si>
  <si>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</si>
  <si>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</si>
  <si>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</si>
  <si>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</si>
  <si>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</si>
  <si>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</si>
  <si>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</si>
  <si>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</si>
  <si>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</si>
  <si>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</si>
  <si>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</si>
  <si>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</si>
  <si>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</si>
  <si>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</si>
  <si>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</si>
  <si>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</si>
  <si>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</si>
  <si>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</si>
  <si>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</si>
  <si>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</si>
  <si>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</si>
  <si>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</si>
  <si>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</si>
  <si>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</si>
  <si>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</si>
  <si>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</si>
  <si>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</si>
  <si>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</si>
  <si>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</si>
  <si>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</si>
  <si>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</si>
  <si>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</si>
  <si>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</si>
  <si>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</si>
  <si>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</si>
  <si>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</si>
  <si>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</si>
  <si>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</si>
  <si>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</si>
  <si>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</si>
  <si>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</si>
  <si>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</si>
  <si>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</si>
  <si>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</si>
  <si>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</si>
  <si>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</si>
  <si>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</si>
  <si>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</si>
  <si>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</si>
  <si>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</si>
  <si>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</si>
  <si>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</si>
  <si>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</si>
  <si>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</si>
  <si>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</si>
  <si>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</si>
  <si>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</si>
  <si>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</si>
  <si>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</si>
  <si>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</si>
  <si>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</si>
  <si>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</si>
  <si>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</si>
  <si>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</si>
  <si>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</si>
  <si>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</si>
  <si>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</si>
  <si>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</si>
  <si>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</si>
  <si>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</si>
  <si>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</si>
  <si>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</si>
  <si>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</si>
  <si>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</si>
  <si>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</si>
  <si>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</si>
  <si>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</si>
  <si>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</si>
  <si>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</si>
  <si>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</si>
  <si>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</si>
  <si>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</si>
  <si>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</si>
  <si>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</si>
  <si>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</si>
  <si>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</si>
  <si>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</si>
  <si>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</si>
  <si>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</si>
  <si>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</si>
  <si>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</si>
  <si>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</si>
  <si>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</si>
  <si>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</si>
  <si>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</si>
  <si>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</si>
  <si>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</si>
  <si>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</si>
  <si>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</si>
  <si>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</si>
  <si>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</si>
  <si>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</si>
  <si>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</si>
  <si>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</si>
  <si>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</si>
  <si>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</si>
  <si>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</si>
  <si>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</si>
  <si>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</si>
  <si>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</si>
  <si>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</si>
  <si>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</si>
  <si>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</si>
  <si>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</si>
  <si>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</si>
  <si>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</si>
  <si>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</si>
  <si>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</si>
  <si>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</si>
  <si>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</si>
  <si>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</si>
  <si>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</si>
  <si>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</si>
  <si>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</si>
  <si>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</si>
  <si>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</si>
  <si>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</si>
  <si>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</si>
  <si>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</si>
  <si>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</si>
  <si>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</si>
  <si>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</si>
  <si>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</si>
  <si>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</si>
  <si>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</si>
  <si>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</si>
  <si>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</si>
  <si>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</si>
  <si>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</si>
  <si>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</si>
  <si>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</si>
  <si>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</si>
  <si>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</si>
  <si>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</si>
  <si>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</si>
  <si>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</si>
  <si>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</si>
  <si>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</si>
  <si>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</si>
  <si>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</si>
  <si>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</si>
  <si>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</si>
  <si>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</si>
  <si>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</si>
  <si>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</si>
  <si>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</si>
  <si>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</si>
  <si>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</si>
  <si>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</si>
  <si>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</si>
  <si>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</si>
  <si>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</si>
  <si>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</si>
  <si>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</si>
  <si>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</si>
  <si>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</si>
  <si>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</si>
  <si>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</si>
  <si>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</si>
  <si>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</si>
  <si>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</si>
  <si>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</si>
  <si>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</si>
  <si>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</si>
  <si>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</si>
  <si>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</si>
  <si>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</si>
  <si>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</si>
  <si>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</si>
  <si>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</si>
  <si>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</si>
  <si>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</si>
  <si>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</si>
  <si>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</si>
  <si>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</si>
  <si>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</si>
  <si>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</si>
  <si>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</si>
  <si>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</si>
  <si>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</si>
  <si>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</si>
  <si>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</si>
  <si>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</si>
  <si>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</si>
  <si>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</si>
  <si>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</si>
  <si>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</si>
  <si>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</si>
  <si>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</si>
  <si>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</si>
  <si>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</si>
  <si>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</si>
  <si>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</si>
  <si>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</si>
  <si>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</si>
  <si>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</si>
  <si>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</si>
  <si>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</si>
  <si>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</si>
  <si>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</si>
  <si>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</si>
  <si>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</si>
  <si>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</si>
  <si>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</si>
  <si>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</si>
  <si>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</si>
  <si>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</si>
  <si>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</si>
  <si>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</si>
  <si>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</si>
  <si>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</si>
  <si>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</si>
  <si>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</si>
  <si>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</si>
  <si>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</si>
  <si>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</si>
  <si>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</si>
  <si>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</si>
  <si>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</si>
  <si>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</si>
  <si>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</si>
  <si>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</si>
  <si>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</si>
  <si>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</si>
  <si>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</si>
  <si>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</si>
  <si>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</si>
  <si>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</si>
  <si>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</si>
  <si>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</si>
  <si>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</si>
  <si>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</si>
  <si>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</si>
  <si>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</si>
  <si>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</si>
  <si>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</si>
  <si>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</si>
  <si>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</si>
  <si>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</si>
  <si>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</si>
  <si>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</si>
  <si>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</si>
  <si>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</si>
  <si>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</si>
  <si>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</si>
  <si>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</si>
  <si>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</si>
  <si>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</si>
  <si>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</si>
  <si>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</si>
  <si>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</si>
  <si>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</si>
  <si>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</si>
  <si>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</si>
  <si>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</si>
  <si>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</si>
  <si>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</si>
  <si>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</si>
  <si>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</si>
  <si>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</si>
  <si>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</si>
  <si>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</si>
  <si>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</si>
  <si>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</si>
  <si>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</si>
  <si>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</si>
  <si>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</si>
  <si>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</si>
  <si>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</si>
  <si>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</si>
  <si>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</si>
  <si>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</si>
  <si>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</si>
  <si>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</si>
  <si>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</si>
  <si>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</si>
  <si>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</si>
  <si>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</si>
  <si>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</si>
  <si>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</si>
  <si>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</si>
  <si>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</si>
  <si>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</si>
  <si>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</si>
  <si>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</si>
  <si>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</si>
  <si>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</si>
  <si>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</si>
  <si>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</si>
  <si>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</si>
  <si>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</si>
  <si>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</si>
  <si>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</si>
  <si>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</si>
  <si>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</si>
  <si>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</si>
  <si>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</si>
  <si>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</si>
  <si>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</si>
  <si>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</si>
  <si>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</si>
  <si>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</si>
  <si>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</si>
  <si>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</si>
  <si>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</si>
  <si>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</si>
  <si>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</si>
  <si>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</si>
  <si>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</si>
  <si>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</si>
  <si>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</si>
  <si>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</si>
  <si>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</si>
  <si>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</si>
  <si>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</si>
  <si>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</si>
  <si>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</si>
  <si>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</si>
  <si>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</si>
  <si>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</si>
  <si>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</si>
  <si>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</si>
  <si>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</si>
  <si>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</si>
  <si>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</si>
  <si>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</si>
  <si>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</si>
  <si>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</si>
  <si>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</si>
  <si>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</si>
  <si>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</si>
  <si>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</si>
  <si>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</si>
  <si>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</si>
  <si>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</si>
  <si>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</si>
  <si>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</si>
  <si>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</si>
  <si>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</si>
  <si>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</si>
  <si>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</si>
  <si>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</si>
  <si>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</si>
  <si>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</si>
  <si>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</si>
  <si>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</si>
  <si>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</si>
  <si>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</si>
  <si>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</si>
  <si>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</si>
  <si>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</si>
  <si>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</si>
  <si>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</si>
  <si>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</si>
  <si>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</si>
  <si>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</si>
  <si>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</si>
  <si>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</si>
  <si>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</si>
  <si>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</si>
  <si>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</si>
  <si>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</si>
  <si>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</si>
  <si>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</si>
  <si>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</si>
  <si>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</si>
  <si>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</si>
  <si>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</si>
  <si>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</si>
  <si>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</si>
  <si>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</si>
  <si>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</si>
  <si>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</si>
  <si>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</si>
  <si>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</si>
  <si>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</si>
  <si>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</si>
  <si>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</si>
  <si>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</si>
  <si>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</si>
  <si>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</si>
  <si>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</si>
  <si>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</si>
  <si>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</si>
  <si>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</si>
  <si>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</si>
  <si>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</si>
  <si>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</si>
  <si>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</si>
  <si>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</si>
  <si>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</si>
  <si>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</si>
  <si>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</si>
  <si>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</si>
  <si>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</si>
  <si>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</si>
  <si>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</si>
  <si>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</si>
  <si>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</si>
  <si>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</si>
  <si>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</si>
  <si>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</si>
  <si>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</si>
  <si>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</si>
  <si>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</si>
  <si>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</si>
  <si>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</si>
  <si>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</si>
  <si>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</si>
  <si>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</si>
  <si>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</si>
  <si>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</si>
  <si>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</si>
  <si>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</si>
  <si>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</si>
  <si>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</si>
  <si>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</si>
  <si>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</si>
  <si>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</si>
  <si>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</si>
  <si>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</si>
  <si>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</si>
  <si>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</si>
  <si>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</si>
  <si>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</si>
  <si>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</si>
  <si>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</si>
  <si>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</si>
  <si>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</si>
  <si>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</si>
  <si>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</si>
  <si>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</si>
  <si>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</si>
  <si>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</si>
  <si>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</si>
  <si>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</si>
  <si>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</si>
  <si>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</si>
  <si>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</si>
  <si>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</si>
  <si>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</si>
  <si>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</si>
  <si>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</si>
  <si>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</si>
  <si>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</si>
  <si>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</si>
  <si>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</si>
  <si>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</si>
  <si>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</si>
  <si>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</si>
  <si>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</si>
  <si>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</si>
  <si>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</si>
  <si>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</si>
  <si>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</si>
  <si>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</si>
  <si>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</si>
  <si>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</si>
  <si>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</si>
  <si>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</si>
  <si>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</si>
  <si>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</si>
  <si>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</si>
  <si>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</si>
  <si>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</si>
  <si>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</si>
  <si>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</si>
  <si>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</si>
  <si>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</si>
  <si>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</si>
  <si>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</si>
  <si>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</si>
  <si>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</si>
  <si>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</si>
  <si>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</si>
  <si>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</si>
  <si>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</si>
  <si>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</si>
  <si>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</si>
  <si>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</si>
  <si>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</si>
  <si>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</si>
  <si>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</si>
  <si>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</si>
  <si>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</si>
  <si>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</si>
  <si>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</si>
  <si>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</si>
  <si>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</si>
  <si>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</si>
  <si>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</si>
  <si>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</si>
  <si>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</si>
  <si>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</si>
  <si>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</si>
  <si>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</si>
  <si>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</si>
  <si>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</si>
  <si>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</si>
  <si>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</si>
  <si>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</si>
  <si>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</si>
  <si>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</si>
  <si>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</si>
  <si>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</si>
  <si>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</si>
  <si>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</si>
  <si>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</si>
  <si>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</si>
  <si>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</si>
  <si>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</si>
  <si>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</si>
  <si>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</si>
  <si>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</si>
  <si>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</si>
  <si>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</si>
  <si>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</si>
  <si>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</si>
  <si>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</si>
  <si>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</si>
  <si>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</si>
  <si>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</si>
  <si>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</si>
  <si>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</si>
  <si>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</si>
  <si>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</si>
  <si>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</si>
  <si>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</si>
  <si>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</si>
  <si>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</si>
  <si>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</si>
  <si>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</si>
  <si>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</si>
  <si>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</si>
  <si>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</si>
  <si>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</si>
  <si>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</si>
  <si>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</si>
  <si>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</si>
  <si>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</si>
  <si>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</si>
  <si>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</si>
  <si>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</si>
  <si>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</si>
  <si>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</si>
  <si>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</si>
  <si>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</si>
  <si>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</si>
  <si>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</si>
  <si>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</si>
  <si>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</si>
  <si>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</si>
  <si>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</si>
  <si>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</si>
  <si>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</si>
  <si>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</si>
  <si>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</si>
  <si>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</si>
  <si>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</si>
  <si>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</si>
  <si>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</si>
  <si>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</si>
  <si>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</si>
  <si>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</si>
  <si>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</si>
  <si>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</si>
  <si>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</si>
  <si>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</si>
  <si>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</si>
  <si>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</si>
  <si>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</si>
  <si>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</si>
  <si>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</si>
  <si>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</si>
  <si>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</si>
  <si>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</si>
  <si>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</si>
  <si>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</si>
  <si>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</si>
  <si>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</si>
  <si>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</si>
  <si>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</si>
  <si>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</si>
  <si>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</si>
  <si>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</si>
  <si>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</si>
  <si>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</si>
  <si>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</si>
  <si>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</si>
  <si>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</si>
  <si>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</si>
  <si>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</si>
  <si>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</si>
  <si>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</si>
  <si>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</si>
  <si>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</si>
  <si>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</si>
  <si>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</si>
  <si>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</si>
  <si>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</si>
  <si>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</si>
  <si>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</si>
  <si>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</si>
  <si>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</si>
  <si>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</si>
  <si>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</si>
  <si>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</si>
  <si>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</si>
  <si>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</si>
  <si>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</si>
  <si>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</si>
  <si>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</si>
  <si>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</si>
  <si>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</si>
  <si>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</si>
  <si>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</si>
  <si>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</si>
  <si>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</si>
  <si>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</si>
  <si>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</si>
  <si>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</si>
  <si>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</si>
  <si>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</si>
  <si>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</si>
  <si>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</si>
  <si>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</si>
  <si>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</si>
  <si>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</si>
  <si>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</si>
  <si>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</si>
  <si>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</si>
  <si>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</si>
  <si>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</si>
  <si>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</si>
  <si>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</si>
  <si>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</si>
  <si>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</si>
  <si>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</si>
  <si>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</si>
  <si>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</si>
  <si>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</si>
  <si>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</si>
  <si>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</si>
  <si>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</si>
  <si>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</si>
  <si>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</si>
  <si>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</si>
  <si>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</si>
  <si>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</si>
  <si>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</si>
  <si>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</si>
  <si>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</si>
  <si>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</si>
  <si>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</si>
  <si>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</si>
  <si>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</si>
  <si>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</si>
  <si>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</si>
  <si>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</si>
  <si>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</si>
  <si>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</si>
  <si>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</si>
  <si>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</si>
  <si>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</si>
  <si>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</si>
  <si>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</si>
  <si>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</si>
  <si>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</si>
  <si>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</si>
  <si>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</si>
  <si>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</si>
  <si>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</si>
  <si>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</si>
  <si>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</si>
  <si>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</si>
  <si>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</si>
  <si>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</si>
  <si>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</si>
  <si>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</si>
  <si>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</si>
  <si>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</si>
  <si>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</si>
  <si>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</si>
  <si>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</si>
  <si>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</si>
  <si>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</si>
  <si>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</si>
  <si>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</si>
  <si>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</si>
  <si>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</si>
  <si>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</si>
  <si>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</si>
  <si>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</si>
  <si>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</si>
  <si>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</si>
  <si>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</si>
  <si>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</si>
  <si>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</si>
  <si>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</si>
  <si>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</si>
  <si>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</si>
  <si>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</si>
  <si>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</si>
  <si>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</si>
  <si>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</si>
  <si>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</si>
  <si>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</si>
  <si>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</si>
  <si>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</si>
  <si>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</si>
  <si>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</si>
  <si>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</si>
  <si>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</si>
  <si>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</si>
  <si>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</si>
  <si>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</si>
  <si>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</si>
  <si>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</si>
  <si>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</si>
  <si>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</si>
  <si>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</si>
  <si>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</si>
  <si>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</si>
  <si>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</si>
  <si>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</si>
  <si>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</si>
  <si>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</si>
  <si>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</si>
  <si>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</si>
  <si>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</si>
  <si>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</si>
  <si>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</si>
  <si>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</si>
  <si>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</si>
  <si>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</si>
  <si>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</si>
  <si>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</si>
  <si>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</si>
  <si>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</si>
  <si>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</si>
  <si>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</si>
  <si>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</si>
  <si>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</si>
  <si>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</si>
  <si>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</si>
  <si>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</si>
  <si>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</si>
  <si>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</si>
  <si>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</si>
  <si>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</si>
  <si>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</si>
  <si>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</si>
  <si>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</si>
  <si>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</si>
  <si>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</si>
  <si>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</si>
  <si>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</si>
  <si>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</si>
  <si>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</si>
  <si>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</si>
  <si>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</si>
  <si>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</si>
  <si>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</si>
  <si>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</si>
  <si>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</si>
  <si>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</si>
  <si>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</si>
  <si>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</si>
  <si>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</si>
  <si>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</si>
  <si>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</si>
  <si>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</si>
  <si>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</si>
  <si>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</si>
  <si>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</si>
  <si>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</si>
  <si>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</si>
  <si>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</si>
  <si>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</si>
  <si>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</si>
  <si>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</si>
  <si>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</si>
  <si>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</si>
  <si>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</si>
  <si>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</si>
  <si>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</si>
  <si>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</si>
  <si>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</si>
  <si>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</si>
  <si>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</si>
  <si>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</si>
  <si>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</si>
  <si>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</si>
  <si>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</si>
  <si>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</si>
  <si>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</si>
  <si>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</si>
  <si>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</si>
  <si>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</si>
  <si>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</si>
  <si>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</si>
  <si>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</si>
  <si>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</si>
  <si>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</si>
  <si>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</si>
  <si>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</si>
  <si>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</si>
  <si>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</si>
  <si>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</si>
  <si>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</si>
  <si>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</si>
  <si>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</si>
  <si>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</si>
  <si>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</si>
  <si>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</si>
  <si>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</si>
  <si>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</si>
  <si>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</si>
  <si>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</si>
  <si>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</si>
  <si>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</si>
  <si>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</si>
  <si>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</si>
  <si>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</si>
  <si>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</si>
  <si>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</si>
  <si>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</si>
  <si>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</si>
  <si>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</si>
  <si>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</si>
  <si>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</si>
  <si>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</si>
  <si>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</si>
  <si>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</si>
  <si>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</si>
  <si>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</si>
  <si>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</si>
  <si>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</si>
  <si>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</si>
  <si>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</si>
  <si>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</si>
  <si>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</si>
  <si>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</si>
  <si>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</si>
  <si>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</si>
  <si>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</si>
  <si>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</si>
  <si>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</si>
  <si>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</si>
  <si>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</si>
  <si>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</si>
  <si>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</si>
  <si>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</si>
  <si>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</si>
  <si>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</si>
  <si>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</si>
  <si>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</si>
  <si>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</si>
  <si>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</si>
  <si>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</si>
  <si>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</si>
  <si>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</si>
  <si>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</si>
  <si>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</si>
  <si>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</si>
  <si>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</si>
  <si>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</si>
  <si>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</si>
  <si>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</si>
  <si>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</si>
  <si>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</si>
  <si>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</si>
  <si>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</si>
  <si>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</si>
  <si>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</si>
  <si>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</si>
  <si>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</si>
  <si>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</si>
  <si>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</si>
  <si>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</si>
  <si>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</si>
  <si>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</si>
  <si>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</si>
  <si>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</si>
  <si>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</si>
  <si>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</si>
  <si>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</si>
  <si>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</si>
  <si>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</si>
  <si>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</si>
  <si>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</si>
  <si>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</si>
  <si>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</si>
  <si>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</si>
  <si>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</si>
  <si>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</si>
  <si>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</si>
  <si>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</si>
  <si>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</si>
  <si>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</si>
  <si>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</si>
  <si>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</si>
  <si>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</si>
  <si>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</si>
  <si>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</si>
  <si>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</si>
  <si>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</si>
  <si>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</si>
  <si>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</si>
  <si>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</si>
  <si>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</si>
  <si>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</si>
  <si>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</si>
  <si>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</si>
  <si>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</si>
  <si>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</si>
  <si>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</si>
  <si>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</si>
  <si>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</si>
  <si>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</si>
  <si>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</si>
  <si>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</si>
  <si>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</si>
  <si>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</si>
  <si>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</si>
  <si>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</si>
  <si>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</si>
  <si>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</si>
  <si>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</si>
  <si>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</si>
  <si>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</si>
  <si>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</si>
  <si>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</si>
  <si>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</si>
  <si>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</si>
  <si>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</si>
  <si>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</si>
  <si>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</si>
  <si>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</si>
  <si>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</si>
  <si>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</si>
  <si>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</si>
  <si>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</si>
  <si>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</si>
  <si>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</si>
  <si>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</si>
  <si>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</si>
  <si>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</si>
  <si>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</si>
  <si>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</si>
  <si>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</si>
  <si>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</si>
  <si>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</si>
  <si>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</si>
  <si>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</si>
  <si>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</si>
  <si>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</si>
  <si>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</si>
  <si>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</si>
  <si>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</si>
  <si>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</si>
  <si>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</si>
  <si>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</si>
  <si>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</si>
  <si>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</si>
  <si>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</si>
  <si>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</si>
  <si>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</si>
  <si>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</si>
  <si>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</si>
  <si>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</si>
  <si>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</si>
  <si>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</si>
  <si>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</si>
  <si>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</si>
  <si>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</si>
  <si>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</si>
  <si>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</si>
  <si>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</si>
  <si>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</si>
  <si>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</si>
  <si>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</si>
  <si>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</si>
  <si>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</si>
  <si>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</si>
  <si>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</si>
  <si>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</si>
  <si>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</si>
  <si>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</si>
  <si>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</si>
  <si>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</si>
  <si>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</si>
  <si>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</si>
  <si>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</si>
  <si>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</si>
  <si>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</si>
  <si>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</si>
  <si>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</si>
  <si>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</si>
  <si>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</si>
  <si>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</si>
  <si>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</si>
  <si>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</si>
  <si>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</si>
  <si>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</si>
  <si>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</si>
  <si>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</si>
  <si>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</si>
  <si>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</si>
  <si>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</si>
  <si>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</si>
  <si>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</si>
  <si>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</si>
  <si>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</si>
  <si>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</si>
  <si>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</si>
  <si>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</si>
  <si>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</si>
  <si>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</si>
  <si>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</si>
  <si>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</si>
  <si>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</si>
  <si>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</si>
  <si>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</si>
  <si>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</si>
  <si>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</si>
  <si>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</si>
  <si>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</si>
  <si>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</si>
  <si>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</si>
  <si>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</si>
  <si>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</si>
  <si>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</si>
  <si>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</si>
  <si>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</si>
  <si>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</si>
  <si>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</si>
  <si>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</si>
  <si>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</si>
  <si>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</si>
  <si>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</si>
  <si>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</si>
  <si>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</si>
  <si>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</si>
  <si>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</si>
  <si>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</si>
  <si>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</si>
  <si>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</si>
  <si>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</si>
  <si>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</si>
  <si>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</si>
  <si>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</si>
  <si>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</si>
  <si>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</si>
  <si>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</si>
  <si>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</si>
  <si>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</si>
  <si>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</si>
  <si>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</si>
  <si>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</si>
  <si>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</si>
  <si>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</si>
  <si>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</si>
  <si>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</si>
  <si>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</si>
  <si>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</si>
  <si>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</si>
  <si>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</si>
  <si>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</si>
  <si>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</si>
  <si>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</si>
  <si>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</si>
  <si>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</si>
  <si>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</si>
  <si>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</si>
  <si>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</si>
  <si>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</si>
  <si>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</si>
  <si>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</si>
  <si>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</si>
  <si>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</si>
  <si>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</si>
  <si>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</si>
  <si>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</si>
  <si>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</si>
  <si>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</si>
  <si>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</si>
  <si>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</si>
  <si>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</si>
  <si>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</si>
  <si>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</si>
  <si>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</si>
  <si>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</si>
  <si>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</si>
  <si>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</si>
  <si>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</si>
  <si>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</si>
  <si>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</si>
  <si>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</si>
  <si>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</si>
  <si>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</si>
  <si>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</si>
  <si>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</si>
  <si>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</si>
  <si>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</si>
  <si>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</si>
  <si>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</si>
  <si>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</si>
  <si>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</si>
  <si>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</si>
  <si>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</si>
  <si>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</si>
  <si>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</si>
  <si>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</si>
  <si>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</si>
  <si>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</si>
  <si>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</si>
  <si>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</si>
  <si>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</si>
  <si>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</si>
  <si>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</si>
  <si>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</si>
  <si>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</si>
  <si>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</si>
  <si>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</si>
  <si>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</si>
  <si>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</si>
  <si>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</si>
  <si>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</si>
  <si>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</si>
  <si>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</si>
  <si>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</si>
  <si>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</si>
  <si>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</si>
  <si>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</si>
  <si>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</si>
  <si>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</si>
  <si>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</si>
  <si>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</si>
  <si>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</si>
  <si>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</si>
  <si>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</si>
  <si>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</si>
  <si>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</si>
  <si>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</si>
  <si>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</si>
  <si>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</si>
  <si>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</si>
  <si>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</si>
  <si>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</si>
  <si>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</si>
  <si>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</si>
  <si>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</si>
  <si>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</si>
  <si>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</si>
  <si>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</si>
  <si>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</si>
  <si>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</si>
  <si>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</si>
  <si>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</si>
  <si>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</si>
  <si>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</si>
  <si>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</si>
  <si>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</si>
  <si>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</si>
  <si>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</si>
  <si>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</si>
  <si>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</si>
  <si>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</si>
  <si>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</si>
  <si>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</si>
  <si>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</si>
  <si>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</si>
  <si>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</si>
  <si>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</si>
  <si>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</si>
  <si>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</si>
  <si>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</si>
  <si>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</si>
  <si>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</si>
  <si>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</si>
  <si>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</si>
  <si>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</si>
  <si>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</si>
  <si>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</si>
  <si>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</si>
  <si>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</si>
  <si>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</si>
  <si>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</si>
  <si>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</si>
  <si>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</si>
  <si>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</si>
  <si>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</si>
  <si>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</si>
  <si>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</si>
  <si>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</si>
  <si>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</si>
  <si>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</si>
  <si>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</si>
  <si>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</si>
  <si>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</si>
  <si>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</si>
  <si>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</si>
  <si>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</si>
  <si>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</si>
  <si>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</si>
  <si>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</si>
  <si>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</si>
  <si>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</si>
  <si>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</si>
  <si>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</si>
  <si>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</si>
  <si>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</si>
  <si>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</si>
  <si>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</si>
  <si>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</si>
  <si>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</si>
  <si>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</si>
  <si>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</si>
  <si>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</si>
  <si>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</si>
  <si>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</si>
  <si>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</si>
  <si>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</si>
  <si>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</si>
  <si>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</si>
  <si>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</si>
  <si>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</si>
  <si>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</si>
  <si>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</si>
  <si>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</si>
  <si>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</si>
  <si>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</si>
  <si>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</si>
  <si>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</si>
  <si>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</si>
  <si>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</si>
  <si>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</si>
  <si>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</si>
  <si>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</si>
  <si>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</si>
  <si>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</si>
  <si>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</si>
  <si>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</si>
  <si>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</si>
  <si>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</si>
  <si>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</si>
  <si>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</si>
  <si>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</si>
  <si>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</si>
  <si>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</si>
  <si>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</si>
  <si>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</si>
  <si>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</si>
  <si>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</si>
  <si>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</si>
  <si>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</si>
  <si>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</si>
  <si>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</si>
  <si>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</si>
  <si>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</si>
  <si>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</si>
  <si>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</si>
  <si>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</si>
  <si>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</si>
  <si>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</si>
  <si>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</si>
  <si>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</si>
  <si>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</si>
  <si>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</si>
  <si>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</si>
  <si>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</si>
  <si>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</si>
  <si>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</si>
  <si>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</si>
  <si>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</si>
  <si>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</si>
  <si>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</si>
  <si>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</si>
  <si>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</si>
  <si>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</si>
  <si>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</si>
  <si>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</si>
  <si>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</si>
  <si>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</si>
  <si>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</si>
  <si>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</si>
  <si>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</si>
  <si>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</si>
  <si>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</si>
  <si>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</si>
  <si>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</si>
  <si>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</si>
  <si>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</si>
  <si>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</si>
  <si>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</si>
  <si>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</si>
  <si>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</si>
  <si>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</si>
  <si>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</si>
  <si>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</si>
  <si>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</si>
  <si>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</si>
  <si>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</si>
  <si>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</si>
  <si>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</si>
  <si>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</si>
  <si>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</si>
  <si>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</si>
  <si>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</si>
  <si>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</si>
  <si>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</si>
  <si>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</si>
  <si>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</si>
  <si>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</si>
  <si>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</si>
  <si>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</si>
  <si>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</si>
  <si>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</si>
  <si>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</si>
  <si>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</si>
  <si>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</si>
  <si>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</si>
  <si>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</si>
  <si>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</si>
  <si>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</si>
  <si>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</si>
  <si>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</si>
  <si>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</si>
  <si>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</si>
  <si>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</si>
  <si>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</si>
  <si>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</si>
  <si>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</si>
  <si>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</si>
  <si>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</si>
  <si>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</si>
  <si>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</si>
  <si>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</si>
  <si>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</si>
  <si>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</si>
  <si>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</si>
  <si>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</si>
  <si>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</si>
  <si>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</si>
  <si>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</si>
  <si>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</si>
  <si>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</si>
  <si>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</si>
  <si>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</si>
  <si>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</si>
  <si>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</si>
  <si>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</si>
  <si>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</si>
  <si>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</si>
  <si>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</si>
  <si>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</si>
  <si>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</si>
  <si>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</si>
  <si>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</si>
  <si>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</si>
  <si>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</si>
  <si>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</si>
  <si>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</si>
  <si>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</si>
  <si>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</si>
  <si>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</si>
  <si>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</si>
  <si>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</si>
  <si>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</si>
  <si>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</si>
  <si>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</si>
  <si>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</si>
  <si>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</si>
  <si>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</si>
  <si>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</si>
  <si>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</si>
  <si>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</si>
  <si>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</si>
  <si>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</si>
  <si>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</si>
  <si>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</si>
  <si>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</si>
  <si>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</si>
  <si>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</si>
  <si>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</si>
  <si>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</si>
  <si>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</si>
  <si>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</si>
  <si>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</si>
  <si>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</si>
  <si>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</si>
  <si>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</si>
  <si>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</si>
  <si>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</si>
  <si>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</si>
  <si>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</si>
  <si>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</si>
  <si>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</si>
  <si>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</si>
  <si>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</si>
  <si>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</si>
  <si>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</si>
  <si>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</si>
  <si>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</si>
  <si>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</si>
  <si>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</si>
  <si>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</si>
  <si>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</si>
  <si>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</si>
  <si>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</si>
  <si>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</si>
  <si>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</si>
  <si>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</si>
  <si>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</si>
  <si>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</si>
  <si>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</si>
  <si>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</si>
  <si>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</si>
  <si>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</si>
  <si>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</si>
  <si>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</si>
  <si>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</si>
  <si>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</si>
  <si>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</si>
  <si>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</si>
  <si>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</si>
  <si>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</si>
  <si>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</si>
  <si>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</si>
  <si>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</si>
  <si>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</si>
  <si>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</si>
  <si>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</si>
  <si>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</si>
  <si>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</si>
  <si>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</si>
  <si>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</si>
  <si>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</si>
  <si>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</si>
  <si>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</si>
  <si>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</si>
  <si>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</si>
  <si>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</si>
  <si>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</si>
  <si>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</si>
  <si>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</si>
  <si>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</si>
  <si>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</si>
  <si>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</si>
  <si>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</si>
  <si>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</si>
  <si>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</si>
  <si>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</si>
  <si>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</si>
  <si>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</si>
  <si>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</si>
  <si>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</si>
  <si>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</si>
  <si>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</si>
  <si>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</si>
  <si>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</si>
  <si>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</si>
  <si>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</si>
  <si>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</si>
  <si>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</si>
  <si>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</si>
  <si>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</si>
  <si>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</si>
  <si>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</si>
  <si>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</si>
  <si>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</si>
  <si>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</si>
  <si>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</si>
  <si>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</si>
  <si>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</si>
  <si>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</si>
  <si>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</si>
  <si>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</si>
  <si>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</si>
  <si>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</si>
  <si>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</si>
  <si>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</si>
  <si>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</si>
  <si>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</si>
  <si>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</si>
  <si>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</si>
  <si>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</si>
  <si>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</si>
  <si>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</si>
  <si>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</si>
  <si>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</si>
  <si>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</si>
  <si>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</si>
  <si>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</si>
  <si>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</si>
  <si>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</si>
  <si>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</si>
  <si>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</si>
  <si>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</si>
  <si>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</si>
  <si>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</si>
  <si>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</si>
  <si>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</si>
  <si>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</si>
  <si>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</si>
  <si>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</si>
  <si>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</si>
  <si>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</si>
  <si>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</si>
  <si>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</si>
  <si>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</si>
  <si>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</si>
  <si>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</si>
  <si>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</si>
  <si>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</si>
  <si>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</si>
  <si>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</si>
  <si>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</si>
  <si>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</si>
  <si>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</si>
  <si>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</si>
  <si>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</si>
  <si>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</si>
  <si>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</si>
  <si>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</si>
  <si>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</si>
  <si>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</si>
  <si>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</si>
  <si>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</si>
  <si>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</si>
  <si>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</si>
  <si>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</si>
  <si>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</si>
  <si>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</si>
  <si>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</si>
  <si>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</si>
  <si>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</si>
  <si>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</si>
  <si>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</si>
  <si>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</si>
  <si>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</si>
  <si>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</si>
  <si>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</si>
  <si>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</si>
  <si>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</si>
  <si>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</si>
  <si>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</si>
  <si>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</si>
  <si>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</si>
  <si>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</si>
  <si>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</si>
  <si>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</si>
  <si>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</si>
  <si>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</si>
  <si>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</si>
  <si>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</si>
  <si>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</si>
  <si>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</si>
  <si>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</si>
  <si>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</si>
  <si>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</si>
  <si>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</si>
  <si>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</si>
  <si>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</si>
  <si>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</si>
  <si>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</si>
  <si>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</si>
  <si>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</si>
  <si>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</si>
  <si>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</si>
  <si>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</si>
  <si>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</si>
  <si>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</si>
  <si>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</si>
  <si>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</si>
  <si>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</si>
  <si>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</si>
  <si>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</si>
  <si>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</si>
  <si>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</si>
  <si>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</si>
  <si>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</si>
  <si>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</si>
  <si>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</si>
  <si>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</si>
  <si>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</si>
  <si>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</si>
  <si>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</si>
  <si>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</si>
  <si>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</si>
  <si>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</si>
  <si>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</si>
  <si>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</si>
  <si>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</si>
  <si>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</si>
  <si>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</si>
  <si>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</si>
  <si>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</si>
  <si>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</si>
  <si>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</si>
  <si>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</si>
  <si>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</si>
  <si>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</si>
  <si>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</si>
  <si>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</si>
  <si>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</si>
  <si>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</si>
  <si>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</si>
  <si>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</si>
  <si>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</si>
  <si>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</si>
  <si>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</si>
  <si>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</si>
  <si>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</si>
  <si>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</si>
  <si>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</si>
  <si>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</si>
  <si>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</si>
  <si>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</si>
  <si>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</si>
  <si>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</si>
  <si>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</si>
  <si>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</si>
  <si>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</si>
  <si>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</si>
  <si>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</si>
  <si>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</si>
  <si>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</si>
  <si>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</si>
  <si>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</si>
  <si>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</si>
  <si>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</si>
  <si>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</si>
  <si>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</si>
  <si>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</si>
  <si>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</si>
  <si>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</si>
  <si>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</si>
  <si>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</si>
  <si>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</si>
  <si>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</si>
  <si>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</si>
  <si>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</si>
  <si>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</si>
  <si>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</si>
  <si>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</si>
  <si>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</si>
  <si>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</si>
  <si>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</si>
  <si>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</si>
  <si>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</si>
  <si>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</si>
  <si>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</si>
  <si>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</si>
  <si>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</si>
  <si>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</si>
  <si>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</si>
  <si>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</si>
  <si>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</si>
  <si>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</si>
  <si>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</si>
  <si>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</si>
  <si>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</si>
  <si>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</si>
  <si>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</si>
  <si>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</si>
  <si>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</si>
  <si>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</si>
  <si>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</si>
  <si>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</si>
  <si>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</si>
  <si>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</si>
  <si>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</si>
  <si>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</si>
  <si>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</si>
  <si>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</si>
  <si>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</si>
  <si>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</si>
  <si>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</si>
  <si>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</si>
  <si>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</si>
  <si>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</si>
  <si>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</si>
  <si>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</si>
  <si>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</si>
  <si>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</si>
  <si>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</si>
  <si>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</si>
  <si>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</si>
  <si>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</si>
  <si>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</si>
  <si>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</si>
  <si>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</si>
  <si>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</si>
  <si>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</si>
  <si>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</si>
  <si>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</si>
  <si>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</si>
  <si>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</si>
  <si>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</si>
  <si>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</si>
  <si>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</si>
  <si>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</si>
  <si>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</si>
  <si>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</si>
  <si>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</si>
  <si>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</si>
  <si>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</si>
  <si>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</si>
  <si>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</si>
  <si>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</si>
  <si>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</si>
  <si>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</si>
  <si>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</si>
  <si>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</si>
  <si>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</si>
  <si>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</si>
  <si>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</si>
  <si>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</si>
  <si>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</si>
  <si>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</si>
  <si>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</si>
  <si>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</si>
  <si>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</si>
  <si>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</si>
  <si>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</si>
  <si>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</si>
  <si>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</si>
  <si>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</si>
  <si>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</si>
  <si>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</si>
  <si>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</si>
  <si>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</si>
  <si>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</si>
  <si>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</si>
  <si>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</si>
  <si>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</si>
  <si>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</si>
  <si>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</si>
  <si>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</si>
  <si>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</si>
  <si>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</si>
  <si>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</si>
  <si>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</si>
  <si>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</si>
  <si>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</si>
  <si>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</si>
  <si>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</si>
  <si>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</si>
  <si>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</si>
  <si>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</si>
  <si>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</si>
  <si>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</si>
  <si>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</si>
  <si>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</si>
  <si>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</si>
  <si>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</si>
  <si>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</si>
  <si>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</si>
  <si>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</si>
  <si>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</si>
  <si>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</si>
  <si>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</si>
  <si>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</si>
  <si>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</si>
  <si>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</si>
  <si>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</si>
  <si>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</si>
  <si>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</si>
  <si>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</si>
  <si>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</si>
  <si>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</si>
  <si>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</si>
  <si>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</si>
  <si>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</si>
  <si>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</si>
  <si>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</si>
  <si>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</si>
  <si>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</si>
  <si>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</si>
  <si>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</si>
  <si>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</si>
  <si>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</si>
  <si>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</si>
  <si>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</si>
  <si>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</si>
  <si>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</si>
  <si>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</si>
  <si>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</si>
  <si>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</si>
  <si>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</si>
  <si>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</si>
  <si>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</si>
  <si>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</si>
  <si>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</si>
  <si>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</si>
  <si>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</si>
  <si>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</si>
  <si>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</si>
  <si>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</si>
  <si>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</si>
  <si>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</si>
  <si>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</si>
  <si>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</si>
  <si>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</si>
  <si>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</si>
  <si>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</si>
  <si>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</si>
  <si>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</si>
  <si>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</si>
  <si>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</si>
  <si>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</si>
  <si>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</si>
  <si>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</si>
  <si>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</si>
  <si>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</si>
  <si>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</si>
  <si>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</si>
  <si>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</si>
  <si>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</si>
  <si>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</si>
  <si>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</si>
  <si>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</si>
  <si>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</si>
  <si>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</si>
  <si>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</si>
  <si>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</si>
  <si>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</si>
  <si>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</si>
  <si>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</si>
  <si>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</si>
  <si>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</si>
  <si>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</si>
  <si>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</si>
  <si>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</si>
  <si>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</si>
  <si>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</si>
  <si>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</si>
  <si>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</si>
  <si>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</si>
  <si>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</si>
  <si>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</si>
  <si>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</si>
  <si>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</si>
  <si>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</si>
  <si>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</si>
  <si>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</si>
  <si>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</si>
  <si>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</si>
  <si>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</si>
  <si>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</si>
  <si>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</si>
  <si>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</si>
  <si>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</si>
  <si>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</si>
  <si>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</si>
  <si>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</si>
  <si>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</si>
  <si>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</si>
  <si>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</si>
  <si>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</si>
  <si>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</si>
  <si>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</si>
  <si>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</si>
  <si>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</si>
  <si>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</si>
  <si>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</si>
  <si>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</si>
  <si>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</si>
  <si>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</si>
  <si>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</si>
  <si>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</si>
  <si>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</si>
  <si>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</si>
  <si>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</si>
  <si>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</si>
  <si>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</si>
  <si>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</si>
  <si>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</si>
  <si>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</si>
  <si>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</si>
  <si>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</si>
  <si>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</si>
  <si>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</si>
  <si>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</si>
  <si>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</si>
  <si>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</si>
  <si>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</si>
  <si>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</si>
  <si>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</si>
  <si>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</si>
  <si>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</si>
  <si>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</si>
  <si>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</si>
  <si>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</si>
  <si>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</si>
  <si>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</si>
  <si>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</si>
  <si>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</si>
  <si>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</si>
  <si>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</si>
  <si>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</si>
  <si>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</si>
  <si>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</si>
  <si>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</si>
  <si>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</si>
  <si>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</si>
  <si>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</si>
  <si>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</si>
  <si>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</si>
  <si>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</si>
  <si>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</si>
  <si>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</si>
  <si>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</si>
  <si>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</si>
  <si>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</si>
  <si>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</si>
  <si>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</si>
  <si>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</si>
  <si>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</si>
  <si>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</si>
  <si>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</si>
  <si>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</si>
  <si>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</si>
  <si>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</si>
  <si>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</si>
  <si>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</si>
  <si>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</si>
  <si>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</si>
  <si>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</si>
  <si>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</si>
  <si>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</si>
  <si>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</si>
  <si>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</si>
  <si>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</si>
  <si>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</si>
  <si>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</si>
  <si>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</si>
  <si>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</si>
  <si>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</si>
  <si>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</si>
  <si>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</si>
  <si>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</si>
  <si>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</si>
  <si>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</si>
  <si>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</si>
  <si>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</si>
  <si>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</si>
  <si>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</si>
  <si>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</si>
  <si>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</si>
  <si>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</si>
  <si>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</si>
  <si>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</si>
  <si>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</si>
  <si>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</si>
  <si>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</si>
  <si>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</si>
  <si>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</si>
  <si>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</si>
  <si>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</si>
  <si>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</si>
  <si>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</si>
  <si>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</si>
  <si>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</si>
  <si>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</si>
  <si>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</si>
  <si>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</si>
  <si>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</si>
  <si>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</si>
  <si>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</si>
  <si>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</si>
  <si>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</si>
  <si>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</si>
  <si>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</si>
  <si>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</si>
  <si>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</si>
  <si>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</si>
  <si>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</si>
  <si>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</si>
  <si>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</si>
  <si>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</si>
  <si>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</si>
  <si>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</si>
  <si>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</si>
  <si>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</si>
  <si>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</si>
  <si>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</si>
  <si>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</si>
  <si>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</si>
  <si>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</si>
  <si>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</si>
  <si>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</si>
  <si>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</si>
  <si>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</si>
  <si>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</si>
  <si>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</si>
  <si>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</si>
  <si>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</si>
  <si>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</si>
  <si>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</si>
  <si>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</si>
  <si>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</si>
  <si>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</si>
  <si>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</si>
  <si>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</si>
  <si>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</si>
  <si>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</si>
  <si>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</si>
  <si>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</si>
  <si>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</si>
  <si>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</si>
  <si>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</si>
  <si>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</si>
  <si>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</si>
  <si>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</si>
  <si>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</si>
  <si>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</si>
  <si>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</si>
  <si>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</si>
  <si>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</si>
  <si>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</si>
  <si>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</si>
  <si>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</si>
  <si>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</si>
  <si>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</si>
  <si>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</si>
  <si>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</si>
  <si>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</si>
  <si>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</si>
  <si>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</si>
  <si>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</si>
  <si>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</si>
  <si>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</si>
  <si>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</si>
  <si>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</si>
  <si>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</si>
  <si>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</si>
  <si>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</si>
  <si>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</si>
  <si>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</si>
  <si>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</si>
  <si>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</si>
  <si>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</si>
  <si>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</si>
  <si>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</si>
  <si>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</si>
  <si>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</si>
  <si>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</si>
  <si>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</si>
  <si>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</si>
  <si>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</si>
  <si>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</si>
  <si>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</si>
  <si>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</si>
  <si>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</si>
  <si>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</si>
  <si>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</si>
  <si>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</si>
  <si>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</si>
  <si>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</si>
  <si>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</si>
  <si>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</si>
  <si>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</si>
  <si>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</si>
  <si>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</si>
  <si>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</si>
  <si>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</si>
  <si>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</si>
  <si>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</si>
  <si>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</si>
  <si>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</si>
  <si>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</si>
  <si>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</si>
  <si>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</si>
  <si>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</si>
  <si>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</si>
  <si>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</si>
  <si>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</si>
  <si>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</si>
  <si>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</si>
  <si>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</si>
  <si>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</si>
  <si>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</si>
  <si>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</si>
  <si>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</si>
  <si>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</si>
  <si>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</si>
  <si>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</si>
  <si>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</si>
  <si>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</si>
  <si>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</si>
  <si>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</si>
  <si>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</si>
  <si>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</si>
  <si>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</si>
  <si>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</si>
  <si>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</si>
  <si>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</si>
  <si>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</si>
  <si>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</si>
  <si>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</si>
  <si>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</si>
  <si>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</si>
  <si>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</si>
  <si>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</si>
  <si>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</si>
  <si>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</si>
  <si>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</si>
  <si>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</si>
  <si>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</si>
  <si>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</si>
  <si>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</si>
  <si>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</si>
  <si>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</si>
  <si>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</si>
  <si>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</si>
  <si>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</si>
  <si>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</si>
  <si>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</si>
  <si>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</si>
  <si>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</si>
  <si>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</si>
  <si>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</si>
  <si>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</si>
  <si>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</si>
  <si>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</si>
  <si>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</si>
  <si>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</si>
  <si>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</si>
  <si>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</si>
  <si>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</si>
  <si>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</si>
  <si>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</si>
  <si>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</si>
  <si>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</si>
  <si>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</si>
  <si>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</si>
  <si>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</si>
  <si>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</si>
  <si>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</si>
  <si>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</si>
  <si>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</si>
  <si>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</si>
  <si>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</si>
  <si>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</si>
  <si>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</si>
  <si>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</si>
  <si>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</si>
  <si>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</si>
  <si>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</si>
  <si>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</si>
  <si>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</si>
  <si>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</si>
  <si>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</si>
  <si>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</si>
  <si>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</si>
  <si>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</si>
  <si>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</si>
  <si>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</si>
  <si>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</si>
  <si>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</si>
  <si>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</si>
  <si>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</si>
  <si>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</si>
  <si>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</si>
  <si>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</si>
  <si>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</si>
  <si>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</si>
  <si>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</si>
  <si>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</si>
  <si>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</si>
  <si>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</si>
  <si>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</si>
  <si>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</si>
  <si>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</si>
  <si>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</si>
  <si>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</si>
  <si>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</si>
  <si>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</si>
  <si>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</si>
  <si>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</si>
  <si>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</si>
  <si>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</si>
  <si>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</si>
  <si>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</si>
  <si>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</si>
  <si>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</si>
  <si>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</si>
  <si>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</si>
  <si>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</si>
  <si>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</si>
  <si>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</si>
  <si>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</si>
  <si>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</si>
  <si>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</si>
  <si>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</si>
  <si>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</si>
  <si>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</si>
  <si>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</si>
  <si>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</si>
  <si>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</si>
  <si>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</si>
  <si>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</si>
  <si>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</si>
  <si>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</si>
  <si>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</si>
  <si>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</si>
  <si>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</si>
  <si>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</si>
  <si>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</si>
  <si>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</si>
  <si>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</si>
  <si>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</si>
  <si>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</si>
  <si>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</si>
  <si>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</si>
  <si>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</si>
  <si>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</si>
  <si>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</si>
  <si>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</si>
  <si>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</si>
  <si>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</si>
  <si>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</si>
  <si>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</si>
  <si>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</si>
  <si>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</si>
  <si>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</si>
  <si>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</si>
  <si>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</si>
  <si>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</si>
  <si>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</si>
  <si>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</si>
  <si>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</si>
  <si>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</si>
  <si>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</si>
  <si>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</si>
  <si>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</si>
  <si>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</si>
  <si>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</si>
  <si>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</si>
  <si>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</si>
  <si>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</si>
  <si>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</si>
  <si>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</si>
  <si>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</si>
  <si>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</si>
  <si>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</si>
  <si>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</si>
  <si>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</si>
  <si>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</si>
  <si>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</si>
  <si>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</si>
  <si>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</si>
  <si>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</si>
  <si>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</si>
  <si>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</si>
  <si>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</si>
  <si>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</si>
  <si>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</si>
  <si>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</si>
  <si>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</si>
  <si>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</si>
  <si>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</si>
  <si>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</si>
  <si>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</si>
  <si>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</si>
  <si>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</si>
  <si>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</si>
  <si>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</si>
  <si>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</si>
  <si>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</si>
  <si>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</si>
  <si>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</si>
  <si>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</si>
  <si>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</si>
  <si>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</si>
  <si>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</si>
  <si>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</si>
  <si>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</si>
  <si>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</si>
  <si>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</si>
  <si>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</si>
  <si>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</si>
  <si>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</si>
  <si>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</si>
  <si>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</si>
  <si>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</si>
  <si>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</si>
  <si>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</si>
  <si>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</si>
  <si>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</si>
  <si>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</si>
  <si>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</si>
  <si>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</si>
  <si>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</si>
  <si>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</si>
  <si>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</si>
  <si>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</si>
  <si>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</si>
  <si>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</si>
  <si>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</si>
  <si>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</si>
  <si>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</si>
  <si>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</si>
  <si>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</si>
  <si>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</si>
  <si>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</si>
  <si>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</si>
  <si>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</si>
  <si>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</si>
  <si>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</si>
  <si>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</si>
  <si>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</si>
  <si>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</si>
  <si>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</si>
  <si>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</si>
  <si>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</si>
  <si>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</si>
  <si>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</si>
  <si>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</si>
  <si>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</si>
  <si>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</si>
  <si>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</si>
  <si>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</si>
  <si>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</si>
  <si>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</si>
  <si>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</si>
  <si>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</si>
  <si>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</si>
  <si>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</si>
  <si>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</si>
  <si>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</si>
  <si>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</si>
  <si>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</si>
  <si>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</si>
  <si>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</si>
  <si>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</si>
  <si>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</si>
  <si>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</si>
  <si>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</si>
  <si>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</si>
  <si>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</si>
  <si>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</si>
  <si>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</si>
  <si>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</si>
  <si>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</si>
  <si>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</si>
  <si>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</si>
  <si>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</si>
  <si>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</si>
  <si>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</si>
  <si>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</si>
  <si>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</si>
  <si>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</si>
  <si>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</si>
  <si>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</si>
  <si>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</si>
  <si>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</si>
  <si>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</si>
  <si>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</si>
  <si>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</si>
  <si>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</si>
  <si>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</si>
  <si>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</si>
  <si>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</si>
  <si>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</si>
  <si>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</si>
  <si>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</si>
  <si>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</si>
  <si>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</si>
  <si>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</si>
  <si>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</si>
  <si>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</si>
  <si>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</si>
  <si>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</si>
  <si>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</si>
  <si>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</si>
  <si>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</si>
  <si>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</si>
  <si>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</si>
  <si>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</si>
  <si>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</si>
  <si>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</si>
  <si>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</si>
  <si>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</si>
  <si>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</si>
  <si>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</si>
  <si>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</si>
  <si>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</si>
  <si>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</si>
  <si>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</si>
  <si>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</si>
  <si>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</si>
  <si>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</si>
  <si>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</si>
  <si>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</si>
  <si>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</si>
  <si>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</si>
  <si>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</si>
  <si>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</si>
  <si>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</si>
  <si>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</si>
  <si>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</si>
  <si>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</si>
  <si>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</si>
  <si>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</si>
  <si>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</si>
  <si>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</si>
  <si>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</si>
  <si>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</si>
  <si>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</si>
  <si>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</si>
  <si>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</si>
  <si>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</si>
  <si>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</si>
  <si>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</si>
  <si>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</si>
  <si>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</si>
  <si>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</si>
  <si>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</si>
  <si>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</si>
  <si>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</si>
  <si>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</si>
  <si>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</si>
  <si>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</si>
  <si>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</si>
  <si>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</si>
  <si>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</si>
  <si>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</si>
  <si>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</si>
  <si>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</si>
  <si>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</si>
  <si>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</si>
  <si>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</si>
  <si>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</si>
  <si>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</si>
  <si>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</si>
  <si>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</si>
  <si>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</si>
  <si>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</si>
  <si>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</si>
  <si>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</si>
  <si>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</si>
  <si>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</si>
  <si>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</si>
  <si>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</si>
  <si>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</si>
  <si>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</si>
  <si>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</si>
  <si>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</si>
  <si>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</si>
  <si>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</si>
  <si>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</si>
  <si>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</si>
  <si>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</si>
  <si>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</si>
  <si>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</si>
  <si>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</si>
  <si>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</si>
  <si>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</si>
  <si>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</si>
  <si>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</si>
  <si>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</si>
  <si>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</si>
  <si>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</si>
  <si>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</si>
  <si>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</si>
  <si>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</si>
  <si>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</si>
  <si>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</si>
  <si>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</si>
  <si>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</si>
  <si>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</si>
  <si>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</si>
  <si>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</si>
  <si>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</si>
  <si>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</si>
  <si>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</si>
  <si>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</si>
  <si>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</si>
  <si>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</si>
  <si>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</si>
  <si>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</si>
  <si>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</si>
  <si>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</si>
  <si>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</si>
  <si>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</si>
  <si>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</si>
  <si>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</si>
  <si>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</si>
  <si>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</si>
  <si>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</si>
  <si>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</si>
  <si>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</si>
  <si>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</si>
  <si>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</si>
  <si>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</si>
  <si>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</si>
  <si>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</si>
  <si>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</si>
  <si>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</si>
  <si>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</si>
  <si>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</si>
  <si>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</si>
  <si>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</si>
  <si>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</si>
  <si>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</si>
  <si>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</si>
  <si>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</si>
  <si>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</si>
  <si>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</si>
  <si>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</si>
  <si>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</si>
  <si>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</si>
  <si>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</si>
  <si>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</si>
  <si>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</si>
  <si>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</si>
  <si>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</si>
  <si>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</si>
  <si>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</si>
  <si>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</si>
  <si>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</si>
  <si>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</si>
  <si>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</si>
  <si>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</si>
  <si>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</si>
  <si>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</si>
  <si>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</si>
  <si>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</si>
  <si>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</si>
  <si>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</si>
  <si>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</si>
  <si>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</si>
  <si>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</si>
  <si>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</si>
  <si>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</si>
  <si>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</si>
  <si>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</si>
  <si>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</si>
  <si>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</si>
  <si>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</si>
  <si>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</si>
  <si>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</si>
  <si>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</si>
  <si>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</si>
  <si>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</si>
  <si>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</si>
  <si>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</si>
  <si>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</si>
  <si>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</si>
  <si>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</si>
  <si>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</si>
  <si>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</si>
  <si>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</si>
  <si>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</si>
  <si>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</si>
  <si>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</si>
  <si>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</si>
  <si>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</si>
  <si>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</si>
  <si>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</si>
  <si>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</si>
  <si>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</si>
  <si>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</si>
  <si>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</si>
  <si>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</si>
  <si>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</si>
  <si>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</si>
  <si>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</si>
  <si>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</si>
  <si>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</si>
  <si>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</si>
  <si>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</si>
  <si>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</si>
  <si>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</si>
  <si>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</si>
  <si>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</si>
  <si>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</si>
  <si>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</si>
  <si>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</si>
  <si>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</si>
  <si>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</si>
  <si>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</si>
  <si>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</si>
  <si>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</si>
  <si>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</si>
  <si>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</si>
  <si>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</si>
  <si>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</si>
  <si>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</si>
  <si>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</si>
  <si>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</si>
  <si>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</si>
  <si>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</si>
  <si>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</si>
  <si>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</si>
  <si>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</si>
  <si>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</si>
  <si>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</si>
  <si>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</si>
  <si>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</si>
  <si>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</si>
  <si>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</si>
  <si>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</si>
  <si>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</si>
  <si>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</si>
  <si>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</si>
  <si>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</si>
  <si>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</si>
  <si>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</si>
  <si>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</si>
  <si>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</si>
  <si>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</si>
  <si>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</si>
  <si>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</si>
  <si>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</si>
  <si>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</si>
  <si>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</si>
  <si>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</si>
  <si>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</si>
  <si>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</si>
  <si>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</si>
  <si>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</si>
  <si>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</si>
  <si>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</si>
  <si>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</si>
  <si>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</si>
  <si>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</si>
  <si>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</si>
  <si>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</si>
  <si>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</si>
  <si>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</si>
  <si>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</si>
  <si>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</si>
  <si>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</si>
  <si>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</si>
  <si>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</si>
  <si>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</si>
  <si>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</si>
  <si>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</si>
  <si>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</si>
  <si>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</si>
  <si>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</si>
  <si>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</si>
  <si>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</si>
  <si>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</si>
  <si>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</si>
  <si>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</si>
  <si>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</si>
  <si>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</si>
  <si>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</si>
  <si>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</si>
  <si>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</si>
  <si>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</si>
  <si>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</si>
  <si>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</si>
  <si>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</si>
  <si>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</si>
  <si>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</si>
  <si>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</si>
  <si>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</si>
  <si>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</si>
  <si>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</si>
  <si>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</si>
  <si>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</si>
  <si>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</si>
  <si>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</si>
  <si>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</si>
  <si>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</si>
  <si>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</si>
  <si>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</si>
  <si>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</si>
  <si>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</si>
  <si>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</si>
  <si>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</si>
  <si>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</si>
  <si>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</si>
  <si>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</si>
  <si>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</si>
  <si>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</si>
  <si>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</si>
  <si>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</si>
  <si>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</si>
  <si>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</si>
  <si>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</si>
  <si>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</si>
  <si>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</si>
  <si>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</si>
  <si>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</si>
  <si>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</si>
  <si>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</si>
  <si>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</si>
  <si>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</si>
  <si>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</si>
  <si>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</si>
  <si>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</si>
  <si>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</si>
  <si>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</si>
  <si>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</si>
  <si>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</si>
  <si>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</si>
  <si>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</si>
  <si>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</si>
  <si>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</si>
  <si>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</si>
  <si>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</si>
  <si>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</si>
  <si>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</si>
  <si>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</si>
  <si>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</si>
  <si>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</si>
  <si>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</si>
  <si>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</si>
  <si>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</si>
  <si>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</si>
  <si>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</si>
  <si>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</si>
  <si>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</si>
  <si>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</si>
  <si>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</si>
  <si>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</si>
  <si>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</si>
  <si>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</si>
  <si>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</si>
  <si>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</si>
  <si>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</si>
  <si>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</si>
  <si>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</si>
  <si>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</si>
  <si>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</si>
  <si>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</si>
  <si>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</si>
  <si>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</si>
  <si>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</si>
  <si>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</si>
  <si>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</si>
  <si>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</si>
  <si>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</si>
  <si>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</si>
  <si>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</si>
  <si>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</si>
  <si>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</si>
  <si>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</si>
  <si>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</si>
  <si>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</si>
  <si>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</si>
  <si>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</si>
  <si>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</si>
  <si>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</si>
  <si>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</si>
  <si>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</si>
  <si>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</si>
  <si>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</si>
  <si>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</si>
  <si>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</si>
  <si>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</si>
  <si>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</si>
  <si>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</si>
  <si>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</si>
  <si>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</si>
  <si>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</si>
  <si>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</si>
  <si>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</si>
  <si>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</si>
  <si>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</si>
  <si>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</si>
  <si>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</si>
  <si>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</si>
  <si>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</si>
  <si>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</si>
  <si>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</si>
  <si>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</si>
  <si>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</si>
  <si>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</si>
  <si>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</si>
  <si>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</si>
  <si>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</si>
  <si>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</si>
  <si>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</si>
  <si>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</si>
  <si>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</si>
  <si>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</si>
  <si>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</si>
  <si>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</si>
  <si>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</si>
  <si>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</si>
  <si>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</si>
  <si>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</si>
  <si>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</si>
  <si>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</si>
  <si>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</si>
  <si>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</si>
  <si>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</si>
  <si>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</si>
  <si>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</si>
  <si>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</si>
  <si>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</si>
  <si>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</si>
  <si>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</si>
  <si>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</si>
  <si>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</si>
  <si>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</si>
  <si>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</si>
  <si>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</si>
  <si>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</si>
  <si>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</si>
  <si>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</si>
  <si>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</si>
  <si>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</si>
  <si>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</si>
  <si>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</si>
  <si>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</si>
  <si>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</si>
  <si>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</si>
  <si>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</si>
  <si>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</si>
  <si>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</si>
  <si>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</si>
  <si>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</si>
  <si>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</si>
  <si>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</si>
  <si>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</si>
  <si>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</si>
  <si>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</si>
  <si>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</si>
  <si>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</si>
  <si>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</si>
  <si>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</si>
  <si>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</si>
  <si>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</si>
  <si>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</si>
  <si>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</si>
  <si>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</si>
  <si>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</si>
  <si>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</si>
  <si>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</si>
  <si>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</si>
  <si>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</si>
  <si>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</si>
  <si>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</si>
  <si>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</si>
  <si>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</si>
  <si>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</si>
  <si>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</si>
  <si>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</si>
  <si>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</si>
  <si>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</si>
  <si>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</si>
  <si>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</si>
  <si>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</si>
  <si>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</si>
  <si>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</si>
  <si>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</si>
  <si>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</si>
  <si>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</si>
  <si>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</si>
  <si>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</si>
  <si>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</si>
  <si>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</si>
  <si>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</si>
  <si>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</si>
  <si>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</si>
  <si>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</si>
  <si>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</si>
  <si>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</si>
  <si>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</si>
  <si>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</si>
  <si>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</si>
  <si>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</si>
  <si>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</si>
  <si>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</si>
  <si>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</si>
  <si>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</si>
  <si>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</si>
  <si>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</si>
  <si>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</si>
  <si>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</si>
  <si>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</si>
  <si>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</si>
  <si>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</si>
  <si>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</si>
  <si>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</si>
  <si>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</si>
  <si>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</si>
  <si>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</si>
  <si>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</si>
  <si>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</si>
  <si>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</si>
  <si>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</si>
  <si>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</si>
  <si>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</si>
  <si>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</si>
  <si>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</si>
  <si>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</si>
  <si>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</si>
  <si>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</si>
  <si>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</si>
  <si>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</si>
  <si>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</si>
  <si>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</si>
  <si>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</si>
  <si>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</si>
  <si>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</si>
  <si>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</si>
  <si>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</si>
  <si>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</si>
  <si>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</si>
  <si>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</si>
  <si>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</si>
  <si>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</si>
  <si>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</si>
  <si>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</si>
  <si>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</si>
  <si>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</si>
  <si>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</si>
  <si>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</si>
  <si>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</si>
  <si>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</si>
  <si>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</si>
  <si>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</si>
  <si>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</si>
  <si>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</si>
  <si>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</si>
  <si>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</si>
  <si>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</si>
  <si>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</si>
  <si>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</si>
  <si>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</si>
  <si>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</si>
  <si>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</si>
  <si>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</si>
  <si>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</si>
  <si>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</si>
  <si>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</si>
  <si>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</si>
  <si>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</si>
  <si>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</si>
  <si>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</si>
  <si>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</si>
  <si>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</si>
  <si>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</si>
  <si>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</si>
  <si>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</si>
  <si>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</si>
  <si>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</si>
  <si>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</si>
  <si>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</si>
  <si>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</si>
  <si>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</si>
  <si>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</si>
  <si>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</si>
  <si>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</si>
  <si>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</si>
  <si>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</si>
  <si>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</si>
  <si>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</si>
  <si>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</si>
  <si>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</si>
  <si>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</si>
  <si>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</si>
  <si>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</si>
  <si>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</si>
  <si>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</si>
  <si>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</si>
  <si>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</si>
  <si>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</si>
  <si>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</si>
  <si>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</si>
  <si>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</si>
  <si>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</si>
  <si>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</si>
  <si>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</si>
  <si>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</si>
  <si>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</si>
  <si>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</si>
  <si>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</si>
  <si>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</si>
  <si>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</si>
  <si>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</si>
  <si>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</si>
  <si>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</si>
  <si>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</si>
  <si>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</si>
  <si>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</si>
  <si>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</si>
  <si>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</si>
  <si>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</si>
  <si>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</si>
  <si>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</si>
  <si>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</si>
  <si>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</si>
  <si>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</si>
  <si>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</si>
  <si>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</si>
  <si>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</si>
  <si>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</si>
  <si>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</si>
  <si>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</si>
  <si>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</si>
  <si>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</si>
  <si>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</si>
  <si>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</si>
  <si>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</si>
  <si>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</si>
  <si>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</si>
  <si>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</si>
  <si>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</si>
  <si>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</si>
  <si>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</si>
  <si>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</si>
  <si>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</si>
  <si>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</si>
  <si>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</si>
  <si>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</si>
  <si>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</si>
  <si>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</si>
  <si>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</si>
  <si>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</si>
  <si>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</si>
  <si>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</si>
  <si>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</si>
  <si>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</si>
  <si>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</si>
  <si>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</si>
  <si>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</si>
  <si>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</si>
  <si>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</si>
  <si>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</si>
  <si>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</si>
  <si>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</si>
  <si>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</si>
  <si>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</si>
  <si>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</si>
  <si>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</si>
  <si>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</si>
  <si>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</si>
  <si>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</si>
  <si>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</si>
  <si>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</si>
  <si>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</si>
  <si>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</si>
  <si>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</si>
  <si>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</si>
  <si>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</si>
  <si>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</si>
  <si>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</si>
  <si>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</si>
  <si>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</si>
  <si>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</si>
  <si>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</si>
  <si>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</si>
  <si>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</si>
  <si>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</si>
  <si>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</si>
  <si>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</si>
  <si>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</si>
  <si>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</si>
  <si>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</si>
  <si>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</si>
  <si>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</si>
  <si>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</si>
  <si>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</si>
  <si>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</si>
  <si>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</si>
  <si>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</si>
  <si>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</si>
  <si>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</si>
  <si>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</si>
  <si>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</si>
  <si>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</si>
  <si>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</si>
  <si>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</si>
  <si>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</si>
  <si>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</si>
  <si>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</si>
  <si>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</si>
  <si>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</si>
  <si>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</si>
  <si>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</si>
  <si>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</si>
  <si>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</si>
  <si>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</si>
  <si>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</si>
  <si>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</si>
  <si>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</si>
  <si>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</si>
  <si>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</si>
  <si>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</si>
  <si>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</si>
  <si>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</si>
  <si>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</si>
  <si>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</si>
  <si>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</si>
  <si>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</si>
  <si>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</si>
  <si>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</si>
  <si>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</si>
  <si>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</si>
  <si>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</si>
  <si>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</si>
  <si>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</si>
  <si>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</si>
  <si>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</si>
  <si>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</si>
  <si>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</si>
  <si>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</si>
  <si>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</si>
  <si>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</si>
  <si>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</si>
  <si>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</si>
  <si>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</si>
  <si>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</si>
  <si>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</si>
  <si>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</si>
  <si>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</si>
  <si>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</si>
  <si>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</si>
  <si>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</si>
  <si>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</si>
  <si>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</si>
  <si>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</si>
  <si>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</si>
  <si>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</si>
  <si>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</si>
  <si>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</si>
  <si>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</si>
  <si>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</si>
  <si>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</si>
  <si>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</si>
  <si>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</si>
  <si>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</si>
  <si>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</si>
  <si>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</si>
  <si>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</si>
  <si>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</si>
  <si>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</si>
  <si>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</si>
  <si>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</si>
  <si>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</si>
  <si>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</si>
  <si>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</si>
  <si>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</si>
  <si>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</si>
  <si>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</si>
  <si>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</si>
  <si>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</si>
  <si>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</si>
  <si>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</si>
  <si>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</si>
  <si>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</si>
  <si>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</si>
  <si>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</si>
  <si>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</si>
  <si>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</si>
  <si>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</si>
  <si>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</si>
  <si>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</si>
  <si>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</si>
  <si>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</si>
  <si>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</si>
  <si>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</si>
  <si>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</si>
  <si>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</si>
  <si>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</si>
  <si>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</si>
  <si>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</si>
  <si>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</si>
  <si>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</si>
  <si>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</si>
  <si>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</si>
  <si>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</si>
  <si>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</si>
  <si>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</si>
  <si>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</si>
  <si>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</si>
  <si>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</si>
  <si>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</si>
  <si>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</si>
  <si>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</si>
  <si>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</si>
  <si>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</si>
  <si>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</si>
  <si>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</si>
  <si>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</si>
  <si>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</si>
  <si>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</si>
  <si>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</si>
  <si>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</si>
  <si>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</si>
  <si>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</si>
  <si>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</si>
  <si>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</si>
  <si>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</si>
  <si>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</si>
  <si>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</si>
  <si>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</si>
  <si>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</si>
  <si>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</si>
  <si>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</si>
  <si>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</si>
  <si>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</si>
  <si>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</si>
  <si>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</si>
  <si>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</si>
  <si>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</si>
  <si>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</si>
  <si>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</si>
  <si>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</si>
  <si>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</si>
  <si>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</si>
  <si>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</si>
  <si>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</si>
  <si>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</si>
  <si>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</si>
  <si>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</si>
  <si>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</si>
  <si>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</si>
  <si>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</si>
  <si>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</si>
  <si>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</si>
  <si>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</si>
  <si>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</si>
  <si>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</si>
  <si>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</si>
  <si>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</si>
  <si>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</si>
  <si>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</si>
  <si>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</si>
  <si>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</si>
  <si>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</si>
  <si>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</si>
  <si>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</si>
  <si>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</si>
  <si>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</si>
  <si>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</si>
  <si>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</si>
  <si>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</si>
  <si>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</si>
  <si>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</si>
  <si>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</si>
  <si>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</si>
  <si>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</si>
  <si>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</si>
  <si>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</si>
  <si>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</si>
  <si>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</si>
  <si>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</si>
  <si>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</si>
  <si>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</si>
  <si>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</si>
  <si>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</si>
  <si>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</si>
  <si>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</si>
  <si>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</si>
  <si>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</si>
  <si>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</si>
  <si>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</si>
  <si>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</si>
  <si>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</si>
  <si>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</si>
  <si>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</si>
  <si>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</si>
  <si>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</si>
  <si>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</si>
  <si>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</si>
  <si>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</si>
  <si>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</si>
  <si>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</si>
  <si>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</si>
  <si>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</si>
  <si>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</si>
  <si>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</si>
  <si>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</si>
  <si>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</si>
  <si>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</si>
  <si>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</si>
  <si>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</si>
  <si>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</si>
  <si>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</si>
  <si>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</si>
  <si>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</si>
  <si>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</si>
  <si>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</si>
  <si>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</si>
  <si>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</si>
  <si>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</si>
  <si>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</si>
  <si>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</si>
  <si>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</si>
  <si>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</si>
  <si>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</si>
  <si>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</si>
  <si>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</si>
  <si>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</si>
  <si>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</si>
  <si>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</si>
  <si>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</si>
  <si>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</si>
  <si>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</si>
  <si>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</si>
  <si>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</si>
  <si>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</si>
  <si>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</si>
  <si>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</si>
  <si>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</si>
  <si>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</si>
  <si>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</si>
  <si>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</si>
  <si>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</si>
  <si>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</si>
  <si>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</si>
  <si>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</si>
  <si>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</si>
  <si>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</si>
  <si>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</si>
  <si>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</si>
  <si>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</si>
  <si>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</si>
  <si>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</si>
  <si>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</si>
  <si>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</si>
  <si>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</si>
  <si>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</si>
  <si>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</si>
  <si>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</si>
  <si>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</si>
  <si>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</si>
  <si>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</si>
  <si>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</si>
  <si>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</si>
  <si>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</si>
  <si>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</si>
  <si>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</si>
  <si>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</si>
  <si>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</si>
  <si>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</si>
  <si>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</si>
  <si>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</si>
  <si>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</si>
  <si>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</si>
  <si>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</si>
  <si>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</si>
  <si>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</si>
  <si>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</si>
  <si>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</si>
  <si>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</si>
  <si>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</si>
  <si>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</si>
  <si>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</si>
  <si>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</si>
  <si>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</si>
  <si>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</si>
  <si>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</si>
  <si>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</si>
  <si>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</si>
  <si>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</si>
  <si>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</si>
  <si>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</si>
  <si>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</si>
  <si>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</si>
  <si>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</si>
  <si>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</si>
  <si>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</si>
  <si>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</si>
  <si>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</si>
  <si>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</si>
  <si>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</si>
  <si>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</si>
  <si>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</si>
  <si>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</si>
  <si>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</si>
  <si>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</si>
  <si>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</si>
  <si>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</si>
  <si>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</si>
  <si>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</si>
  <si>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</si>
  <si>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</si>
  <si>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</si>
  <si>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</si>
  <si>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</si>
  <si>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</si>
  <si>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</si>
  <si>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</si>
  <si>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</si>
  <si>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</si>
  <si>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</si>
  <si>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</si>
  <si>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</si>
  <si>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</si>
  <si>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</si>
  <si>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</si>
  <si>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</si>
  <si>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</si>
  <si>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</si>
  <si>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</si>
  <si>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</si>
  <si>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</si>
  <si>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</si>
  <si>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</si>
  <si>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</si>
  <si>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</si>
  <si>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</si>
  <si>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</si>
  <si>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</si>
  <si>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</si>
  <si>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</si>
  <si>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</si>
  <si>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</si>
  <si>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</si>
  <si>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</si>
  <si>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</si>
  <si>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</si>
  <si>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</si>
  <si>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</si>
  <si>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</si>
  <si>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</si>
  <si>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</si>
  <si>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</si>
  <si>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</si>
  <si>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</si>
  <si>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</si>
  <si>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</si>
  <si>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</si>
  <si>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</si>
  <si>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</si>
  <si>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</si>
  <si>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</si>
  <si>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</si>
  <si>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</si>
  <si>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</si>
  <si>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</si>
  <si>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</si>
  <si>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</si>
  <si>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</si>
  <si>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</si>
  <si>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</si>
  <si>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</si>
  <si>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</si>
  <si>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</si>
  <si>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</si>
  <si>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</si>
  <si>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</si>
  <si>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</si>
  <si>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</si>
  <si>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</si>
  <si>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</si>
  <si>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</si>
  <si>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</si>
  <si>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</si>
  <si>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</si>
  <si>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</si>
  <si>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</si>
  <si>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</si>
  <si>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</si>
  <si>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</si>
  <si>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</si>
  <si>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</si>
  <si>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</si>
  <si>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</si>
  <si>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</si>
  <si>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</si>
  <si>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</si>
  <si>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</si>
  <si>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</si>
  <si>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</si>
  <si>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</si>
  <si>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</si>
  <si>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</si>
  <si>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</si>
  <si>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</si>
  <si>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</si>
  <si>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</si>
  <si>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</si>
  <si>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</si>
  <si>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</si>
  <si>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</si>
  <si>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</si>
  <si>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</si>
  <si>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</si>
  <si>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</si>
  <si>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</si>
  <si>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</si>
  <si>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</si>
  <si>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</si>
  <si>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</si>
  <si>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</si>
  <si>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</si>
  <si>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</si>
  <si>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</si>
  <si>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</si>
  <si>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</si>
  <si>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</si>
  <si>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</si>
  <si>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</si>
  <si>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</si>
  <si>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</si>
  <si>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</si>
  <si>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</si>
  <si>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</si>
  <si>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</si>
  <si>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</si>
  <si>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</si>
  <si>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</si>
  <si>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</si>
  <si>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</si>
  <si>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</si>
  <si>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</si>
  <si>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</si>
  <si>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</si>
  <si>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</si>
  <si>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</si>
  <si>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</si>
  <si>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</si>
  <si>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</si>
  <si>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</si>
  <si>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</si>
  <si>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</si>
  <si>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</si>
  <si>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</si>
  <si>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</si>
  <si>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</si>
  <si>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</si>
  <si>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</si>
  <si>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</si>
  <si>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</si>
  <si>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</si>
  <si>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</si>
  <si>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</si>
  <si>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</si>
  <si>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</si>
  <si>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</si>
  <si>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</si>
  <si>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</si>
  <si>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</si>
  <si>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</si>
  <si>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</si>
  <si>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</si>
  <si>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</si>
  <si>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</si>
  <si>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</si>
  <si>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</si>
  <si>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</si>
  <si>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</si>
  <si>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</si>
  <si>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</si>
  <si>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</si>
  <si>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</si>
  <si>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</si>
  <si>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</si>
  <si>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</si>
  <si>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</si>
  <si>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</si>
  <si>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</si>
  <si>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</si>
  <si>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</si>
  <si>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</si>
  <si>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</si>
  <si>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</si>
  <si>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</si>
  <si>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</si>
  <si>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</si>
  <si>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</si>
  <si>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</si>
  <si>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</si>
  <si>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</si>
  <si>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</si>
  <si>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</si>
  <si>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</si>
  <si>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</si>
  <si>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</si>
  <si>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</si>
  <si>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</si>
  <si>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</si>
  <si>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</si>
  <si>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</si>
  <si>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</si>
  <si>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</si>
  <si>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</si>
  <si>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</si>
  <si>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</si>
  <si>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</si>
  <si>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</si>
  <si>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</si>
  <si>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</si>
  <si>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</si>
  <si>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</si>
  <si>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</si>
  <si>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</si>
  <si>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</si>
  <si>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</si>
  <si>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</si>
  <si>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</si>
  <si>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</si>
  <si>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</si>
  <si>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</si>
  <si>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</si>
  <si>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</si>
  <si>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</si>
  <si>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</si>
  <si>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</si>
  <si>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</si>
  <si>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</si>
  <si>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</si>
  <si>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</si>
  <si>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</si>
  <si>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</si>
  <si>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</si>
  <si>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</si>
  <si>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</si>
  <si>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</si>
  <si>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</si>
  <si>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</si>
  <si>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</si>
  <si>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</si>
  <si>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</si>
  <si>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</si>
  <si>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</si>
  <si>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</si>
  <si>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</si>
  <si>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</si>
  <si>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</si>
  <si>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</si>
  <si>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</si>
  <si>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</si>
  <si>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</si>
  <si>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</si>
  <si>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</si>
  <si>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</si>
  <si>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</si>
  <si>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</si>
  <si>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</si>
  <si>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</si>
  <si>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</si>
  <si>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</si>
  <si>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</si>
  <si>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</si>
  <si>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</si>
  <si>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</si>
  <si>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</si>
  <si>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</si>
  <si>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</si>
  <si>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</si>
  <si>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</si>
  <si>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</si>
  <si>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</si>
  <si>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</si>
  <si>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</si>
  <si>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</si>
  <si>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</si>
  <si>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</si>
  <si>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</si>
  <si>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</si>
  <si>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</si>
  <si>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</si>
  <si>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</si>
  <si>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</si>
  <si>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</si>
  <si>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</si>
  <si>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</si>
  <si>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</si>
  <si>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</si>
  <si>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</si>
  <si>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</si>
  <si>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</si>
  <si>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</si>
  <si>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</si>
  <si>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</si>
  <si>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</si>
  <si>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</si>
  <si>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</si>
  <si>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</si>
  <si>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</si>
  <si>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</si>
  <si>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</si>
  <si>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</si>
  <si>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</si>
  <si>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</si>
  <si>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</si>
  <si>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</si>
  <si>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</si>
  <si>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</si>
  <si>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</si>
  <si>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</si>
  <si>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</si>
  <si>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</si>
  <si>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</si>
  <si>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</si>
  <si>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</si>
  <si>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</si>
  <si>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</si>
  <si>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</si>
  <si>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</si>
  <si>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</si>
  <si>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</si>
  <si>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</si>
  <si>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</si>
  <si>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</si>
  <si>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</si>
  <si>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</si>
  <si>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</si>
  <si>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</si>
  <si>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</si>
  <si>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</si>
  <si>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</si>
  <si>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</si>
  <si>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</si>
  <si>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</si>
  <si>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</si>
  <si>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</si>
  <si>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</si>
  <si>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</si>
  <si>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</si>
  <si>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</si>
  <si>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</si>
  <si>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</si>
  <si>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</si>
  <si>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</si>
  <si>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</si>
  <si>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</si>
  <si>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</si>
  <si>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</si>
  <si>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</si>
  <si>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</si>
  <si>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</si>
  <si>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</si>
  <si>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</si>
  <si>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</si>
  <si>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</si>
  <si>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</si>
  <si>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</si>
  <si>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</si>
  <si>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</si>
  <si>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</si>
  <si>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</si>
  <si>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</si>
  <si>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</si>
  <si>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</si>
  <si>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</si>
  <si>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</si>
  <si>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</si>
  <si>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</si>
  <si>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</si>
  <si>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</si>
  <si>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</si>
  <si>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</si>
  <si>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</si>
  <si>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</si>
  <si>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</si>
  <si>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</si>
  <si>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</si>
  <si>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</si>
  <si>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</si>
  <si>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</si>
  <si>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</si>
  <si>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</si>
  <si>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</si>
  <si>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</si>
  <si>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</si>
  <si>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</si>
  <si>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</si>
  <si>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</si>
  <si>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</si>
  <si>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</si>
  <si>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</si>
  <si>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</si>
  <si>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</si>
  <si>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</si>
  <si>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</si>
  <si>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</si>
  <si>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</si>
  <si>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</si>
  <si>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</si>
  <si>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</si>
  <si>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</si>
  <si>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</si>
  <si>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</si>
  <si>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</si>
  <si>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</si>
  <si>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</si>
  <si>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</si>
  <si>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</si>
  <si>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</si>
  <si>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</si>
  <si>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</si>
  <si>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</si>
  <si>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</si>
  <si>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</si>
  <si>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</si>
  <si>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</si>
  <si>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</si>
  <si>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</si>
  <si>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</si>
  <si>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</si>
  <si>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</si>
  <si>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</si>
  <si>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</si>
  <si>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</si>
  <si>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</si>
  <si>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</si>
  <si>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</si>
  <si>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</si>
  <si>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</si>
  <si>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</si>
  <si>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</si>
  <si>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</si>
  <si>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</si>
  <si>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</si>
  <si>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</si>
  <si>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</si>
  <si>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</si>
  <si>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</si>
  <si>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</si>
  <si>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</si>
  <si>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</si>
  <si>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</si>
  <si>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</si>
  <si>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</si>
  <si>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</si>
  <si>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</si>
  <si>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</si>
  <si>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</si>
  <si>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</si>
  <si>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</si>
  <si>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</si>
  <si>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</si>
  <si>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</si>
  <si>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</si>
  <si>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</si>
  <si>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</si>
  <si>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</si>
  <si>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</si>
  <si>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</si>
  <si>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</si>
  <si>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</si>
  <si>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</si>
  <si>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</si>
  <si>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</si>
  <si>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</si>
  <si>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</si>
  <si>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</si>
  <si>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</si>
  <si>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</si>
  <si>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</si>
  <si>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</si>
  <si>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</si>
  <si>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</si>
  <si>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</si>
  <si>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</si>
  <si>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</si>
  <si>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</si>
  <si>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</si>
  <si>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</si>
  <si>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</si>
  <si>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</si>
  <si>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</si>
  <si>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</si>
  <si>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</si>
  <si>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</si>
  <si>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</si>
  <si>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</si>
  <si>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</si>
  <si>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</si>
  <si>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</si>
  <si>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</si>
  <si>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</si>
  <si>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</si>
  <si>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</si>
  <si>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</si>
  <si>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</si>
  <si>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</si>
  <si>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</si>
  <si>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</si>
  <si>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</si>
  <si>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</si>
  <si>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</si>
  <si>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</si>
  <si>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</si>
  <si>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</si>
  <si>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</si>
  <si>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</si>
  <si>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</si>
  <si>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</si>
  <si>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</si>
  <si>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</si>
  <si>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</si>
  <si>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</si>
  <si>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</si>
  <si>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</si>
  <si>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</si>
  <si>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</si>
  <si>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</si>
  <si>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</si>
  <si>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</si>
  <si>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</si>
  <si>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</si>
  <si>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</si>
  <si>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</si>
  <si>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</si>
  <si>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</si>
  <si>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</si>
  <si>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</si>
  <si>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</si>
  <si>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</si>
  <si>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</si>
  <si>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</si>
  <si>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</si>
  <si>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</si>
  <si>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</si>
  <si>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</si>
  <si>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</si>
  <si>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</si>
  <si>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</si>
  <si>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</si>
  <si>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</si>
  <si>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</si>
  <si>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</si>
  <si>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</si>
  <si>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</si>
  <si>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</si>
  <si>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</si>
  <si>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</si>
  <si>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</si>
  <si>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</si>
  <si>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</si>
  <si>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</si>
  <si>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</si>
  <si>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</si>
  <si>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</si>
  <si>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</si>
  <si>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</si>
  <si>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</si>
  <si>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</si>
  <si>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</si>
  <si>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</si>
  <si>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</si>
  <si>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</si>
  <si>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</si>
  <si>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</si>
  <si>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</si>
  <si>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</si>
  <si>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</si>
  <si>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</si>
  <si>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</si>
  <si>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</si>
  <si>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</si>
  <si>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</si>
  <si>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</si>
  <si>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</si>
  <si>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</si>
  <si>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</si>
  <si>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</si>
  <si>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</si>
  <si>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</si>
  <si>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</si>
  <si>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</si>
  <si>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</si>
  <si>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</si>
  <si>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</si>
  <si>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</si>
  <si>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</si>
  <si>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</si>
  <si>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</si>
  <si>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</si>
  <si>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</si>
  <si>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</si>
  <si>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</si>
  <si>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</si>
  <si>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</si>
  <si>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</si>
  <si>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</si>
  <si>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</si>
  <si>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</si>
  <si>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</si>
  <si>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</si>
  <si>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</si>
  <si>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</si>
  <si>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</si>
  <si>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</si>
  <si>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</si>
  <si>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</si>
  <si>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</si>
  <si>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</si>
  <si>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</si>
  <si>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</si>
  <si>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</si>
  <si>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</si>
  <si>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</si>
  <si>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</si>
  <si>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</si>
  <si>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</si>
  <si>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</si>
  <si>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</si>
  <si>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</si>
  <si>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</si>
  <si>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</si>
  <si>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</si>
  <si>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</si>
  <si>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</si>
  <si>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</si>
  <si>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</si>
  <si>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</si>
  <si>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</si>
  <si>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</si>
  <si>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</si>
  <si>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</si>
  <si>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</si>
  <si>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</si>
  <si>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</si>
  <si>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</si>
  <si>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</si>
  <si>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</si>
  <si>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</si>
  <si>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</si>
  <si>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</si>
  <si>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</si>
  <si>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</si>
  <si>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</si>
  <si>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</si>
  <si>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</si>
  <si>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</si>
  <si>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</si>
  <si>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</si>
  <si>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</si>
  <si>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</si>
  <si>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</si>
  <si>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</si>
  <si>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</si>
  <si>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</si>
  <si>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</si>
  <si>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</si>
  <si>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</si>
  <si>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</si>
  <si>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</si>
  <si>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</si>
  <si>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</si>
  <si>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</si>
  <si>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</si>
  <si>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</si>
  <si>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</si>
  <si>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</si>
  <si>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</si>
  <si>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</si>
  <si>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</si>
  <si>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</si>
  <si>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</si>
  <si>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</si>
  <si>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</si>
  <si>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</si>
  <si>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</si>
  <si>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</si>
  <si>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</si>
  <si>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</si>
  <si>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</si>
  <si>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</si>
  <si>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</si>
  <si>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</si>
  <si>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</si>
  <si>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</si>
  <si>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</si>
  <si>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</si>
  <si>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</si>
  <si>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</si>
  <si>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</si>
  <si>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</si>
  <si>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</si>
  <si>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</si>
  <si>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</si>
  <si>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</si>
  <si>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</si>
  <si>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</si>
  <si>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</si>
  <si>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</si>
  <si>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</si>
  <si>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</si>
  <si>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</si>
  <si>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</si>
  <si>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</si>
  <si>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</si>
  <si>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</si>
  <si>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</si>
  <si>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</si>
  <si>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</si>
  <si>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</si>
  <si>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</si>
  <si>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</si>
  <si>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</si>
  <si>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</si>
  <si>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</si>
  <si>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</si>
  <si>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</si>
  <si>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</si>
  <si>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</si>
  <si>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</si>
  <si>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</si>
  <si>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</si>
  <si>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</si>
  <si>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</si>
  <si>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</si>
  <si>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</si>
  <si>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</si>
  <si>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</si>
  <si>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</si>
  <si>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</si>
  <si>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</si>
  <si>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</si>
  <si>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</si>
  <si>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</si>
  <si>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</si>
  <si>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</si>
  <si>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</si>
  <si>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</si>
  <si>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</si>
  <si>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</si>
  <si>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</si>
  <si>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</si>
  <si>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</si>
  <si>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</si>
  <si>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</si>
  <si>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</si>
  <si>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</si>
  <si>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</si>
  <si>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</si>
  <si>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</si>
  <si>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</si>
  <si>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</si>
  <si>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</si>
  <si>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</si>
  <si>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</si>
  <si>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</si>
  <si>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</si>
  <si>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</si>
  <si>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</si>
  <si>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</si>
  <si>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</si>
  <si>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</si>
  <si>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</si>
  <si>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</si>
  <si>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</si>
  <si>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</si>
  <si>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</si>
  <si>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</si>
  <si>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</si>
  <si>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</si>
  <si>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</si>
  <si>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</si>
  <si>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</si>
  <si>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</si>
  <si>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</si>
  <si>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</si>
  <si>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</si>
  <si>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</si>
  <si>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</si>
  <si>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</si>
  <si>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</si>
  <si>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</si>
  <si>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</si>
  <si>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</si>
  <si>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</si>
  <si>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</si>
  <si>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</si>
  <si>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</si>
  <si>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</si>
  <si>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</si>
  <si>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</si>
  <si>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</si>
  <si>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</si>
  <si>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</si>
  <si>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</si>
  <si>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</si>
  <si>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</si>
  <si>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</si>
  <si>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</si>
  <si>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</si>
  <si>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</si>
  <si>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</si>
  <si>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</si>
  <si>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</si>
  <si>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</si>
  <si>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</si>
  <si>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</si>
  <si>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</si>
  <si>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</si>
  <si>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</si>
  <si>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</si>
  <si>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</si>
  <si>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</si>
  <si>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</si>
  <si>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</si>
  <si>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</si>
  <si>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</si>
  <si>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</si>
  <si>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</si>
  <si>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</si>
  <si>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</si>
  <si>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</si>
  <si>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</si>
  <si>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</si>
  <si>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</si>
  <si>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</si>
  <si>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</si>
  <si>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</si>
  <si>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</si>
  <si>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</si>
  <si>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</si>
  <si>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</si>
  <si>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</si>
  <si>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</si>
  <si>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</si>
  <si>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</si>
  <si>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</si>
  <si>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</si>
  <si>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</si>
  <si>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</si>
  <si>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</si>
  <si>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</si>
  <si>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</si>
  <si>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</si>
  <si>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</si>
  <si>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</si>
  <si>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</si>
  <si>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</si>
  <si>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</si>
  <si>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</si>
  <si>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</si>
  <si>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</si>
  <si>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</si>
  <si>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</si>
  <si>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</si>
  <si>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</si>
  <si>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</si>
  <si>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</si>
  <si>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</si>
  <si>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</si>
  <si>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</si>
  <si>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</si>
  <si>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</si>
  <si>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</si>
  <si>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</si>
  <si>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</si>
  <si>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</si>
  <si>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</si>
  <si>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</si>
  <si>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</si>
  <si>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</si>
  <si>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</si>
  <si>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</si>
  <si>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</si>
  <si>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</si>
  <si>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</si>
  <si>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</si>
  <si>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</si>
  <si>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</si>
  <si>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</si>
  <si>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</si>
  <si>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</si>
  <si>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</si>
  <si>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</si>
  <si>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</si>
  <si>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</si>
  <si>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</si>
  <si>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</si>
  <si>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</si>
  <si>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</si>
  <si>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</si>
  <si>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</si>
  <si>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</si>
  <si>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</si>
  <si>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</si>
  <si>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</si>
  <si>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</si>
  <si>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</si>
  <si>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</si>
  <si>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</si>
  <si>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</si>
  <si>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</si>
  <si>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</si>
  <si>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</si>
  <si>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</si>
  <si>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</si>
  <si>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</si>
  <si>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</si>
  <si>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</si>
  <si>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</si>
  <si>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</si>
  <si>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</si>
  <si>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</si>
  <si>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</si>
  <si>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</si>
  <si>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</si>
  <si>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</si>
  <si>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</si>
  <si>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</si>
  <si>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</si>
  <si>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</si>
  <si>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</si>
  <si>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</si>
  <si>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</si>
  <si>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</si>
  <si>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</si>
  <si>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</si>
  <si>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</si>
  <si>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</si>
  <si>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</si>
  <si>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</si>
  <si>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</si>
  <si>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</si>
  <si>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</si>
  <si>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</si>
  <si>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</si>
  <si>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</si>
  <si>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</si>
  <si>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</si>
  <si>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</si>
  <si>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</si>
  <si>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</si>
  <si>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</si>
  <si>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</si>
  <si>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</si>
  <si>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</si>
  <si>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</si>
  <si>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</si>
  <si>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</si>
  <si>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</si>
  <si>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</si>
  <si>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</si>
  <si>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</si>
  <si>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</si>
  <si>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</si>
  <si>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</si>
  <si>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</si>
  <si>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</si>
  <si>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</si>
  <si>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</si>
  <si>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</si>
  <si>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</si>
  <si>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</si>
  <si>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</si>
  <si>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</si>
  <si>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</si>
  <si>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</si>
  <si>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</si>
  <si>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</si>
  <si>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</si>
  <si>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</si>
  <si>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</si>
  <si>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</si>
  <si>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</si>
  <si>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</si>
  <si>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</si>
  <si>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</si>
  <si>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</si>
  <si>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</si>
  <si>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</si>
  <si>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</si>
  <si>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</si>
  <si>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</si>
  <si>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</si>
  <si>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</si>
  <si>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</si>
  <si>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</si>
  <si>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</si>
  <si>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</si>
  <si>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</si>
  <si>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</si>
  <si>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</si>
  <si>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</si>
  <si>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</si>
  <si>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</si>
  <si>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</si>
  <si>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</si>
  <si>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</si>
  <si>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</si>
  <si>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</si>
  <si>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</si>
  <si>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</si>
  <si>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</si>
  <si>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</si>
  <si>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</si>
  <si>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</si>
  <si>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</si>
  <si>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</si>
  <si>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</si>
  <si>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</si>
  <si>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</si>
  <si>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</si>
  <si>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</si>
  <si>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</si>
  <si>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</si>
  <si>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</si>
  <si>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</si>
  <si>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</si>
  <si>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</si>
  <si>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</si>
  <si>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</si>
  <si>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</si>
  <si>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</si>
  <si>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</si>
  <si>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</si>
  <si>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</si>
  <si>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</si>
  <si>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</si>
  <si>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</si>
  <si>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</si>
  <si>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</si>
  <si>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</si>
  <si>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</si>
  <si>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</si>
  <si>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</si>
  <si>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</si>
  <si>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</si>
  <si>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</si>
  <si>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</si>
  <si>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</si>
  <si>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</si>
  <si>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</si>
  <si>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</si>
  <si>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</si>
  <si>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</si>
  <si>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</si>
  <si>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</si>
  <si>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</si>
  <si>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</si>
  <si>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</si>
  <si>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</si>
  <si>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</si>
  <si>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</si>
  <si>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</si>
  <si>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</si>
  <si>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</si>
  <si>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</si>
  <si>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</si>
  <si>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</si>
  <si>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</si>
  <si>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</si>
  <si>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</si>
  <si>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</si>
  <si>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</si>
  <si>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</si>
  <si>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</si>
  <si>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</si>
  <si>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</si>
  <si>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</si>
  <si>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</si>
  <si>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</si>
  <si>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</si>
  <si>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</si>
  <si>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</si>
  <si>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</si>
  <si>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</si>
  <si>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</si>
  <si>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</si>
  <si>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</si>
  <si>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</si>
  <si>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</si>
  <si>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</si>
  <si>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</si>
  <si>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</si>
  <si>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</si>
  <si>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</si>
  <si>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</si>
  <si>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</si>
  <si>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</si>
  <si>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</si>
  <si>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</si>
  <si>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</si>
  <si>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</si>
  <si>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</si>
  <si>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</si>
  <si>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</si>
  <si>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</si>
  <si>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</si>
  <si>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</si>
  <si>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</si>
  <si>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</si>
  <si>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</si>
  <si>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</si>
  <si>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</si>
  <si>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</si>
  <si>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</si>
  <si>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</si>
  <si>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</si>
  <si>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</si>
  <si>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</si>
  <si>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</si>
  <si>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</si>
  <si>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</si>
  <si>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</si>
  <si>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</si>
  <si>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</si>
  <si>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</si>
  <si>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</si>
  <si>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</si>
  <si>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</si>
  <si>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</si>
  <si>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</si>
  <si>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</si>
  <si>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</si>
  <si>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</si>
  <si>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</si>
  <si>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</si>
  <si>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</si>
  <si>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</si>
  <si>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</si>
  <si>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</si>
  <si>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</si>
  <si>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</si>
  <si>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</si>
  <si>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</si>
  <si>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</si>
  <si>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</si>
  <si>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</si>
  <si>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</si>
  <si>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</si>
  <si>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</si>
  <si>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</si>
  <si>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</si>
  <si>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</si>
  <si>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</si>
  <si>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</si>
  <si>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</si>
  <si>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</si>
  <si>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</si>
  <si>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</si>
  <si>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</si>
  <si>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</si>
  <si>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</si>
  <si>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</si>
  <si>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</si>
  <si>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</si>
  <si>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</si>
  <si>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</si>
  <si>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</si>
  <si>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</si>
  <si>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</si>
  <si>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</si>
  <si>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</si>
  <si>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</si>
  <si>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</si>
  <si>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</si>
  <si>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</si>
  <si>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</si>
  <si>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</si>
  <si>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</si>
  <si>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</si>
  <si>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</si>
  <si>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</si>
  <si>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</si>
  <si>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</si>
  <si>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</si>
  <si>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</si>
  <si>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</si>
  <si>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</si>
  <si>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</si>
  <si>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</si>
  <si>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</si>
  <si>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</si>
  <si>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</si>
  <si>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</si>
  <si>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</si>
  <si>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</si>
  <si>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</si>
  <si>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</si>
  <si>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</si>
  <si>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</si>
  <si>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</si>
  <si>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</si>
  <si>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</si>
  <si>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</si>
  <si>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</si>
  <si>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</si>
  <si>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</si>
  <si>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</si>
  <si>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</si>
  <si>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</si>
  <si>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</si>
  <si>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</si>
  <si>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</si>
  <si>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</si>
  <si>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</si>
  <si>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</si>
  <si>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</si>
  <si>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</si>
  <si>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</si>
  <si>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</si>
  <si>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</si>
  <si>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</si>
  <si>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</si>
  <si>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</si>
  <si>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</si>
  <si>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</si>
  <si>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</si>
  <si>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</si>
  <si>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</si>
  <si>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</si>
  <si>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</si>
  <si>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</si>
  <si>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</si>
  <si>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</si>
  <si>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</si>
  <si>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</si>
  <si>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</si>
  <si>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</si>
  <si>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</si>
  <si>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</si>
  <si>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</si>
  <si>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</si>
  <si>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</si>
  <si>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</si>
  <si>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</si>
  <si>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</si>
  <si>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</si>
  <si>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</si>
  <si>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</si>
  <si>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</si>
  <si>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</si>
  <si>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</si>
  <si>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</si>
  <si>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</si>
  <si>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</si>
  <si>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</si>
  <si>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</si>
  <si>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</si>
  <si>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</si>
  <si>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</si>
  <si>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</si>
  <si>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</si>
  <si>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</si>
  <si>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</si>
  <si>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</si>
  <si>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</si>
  <si>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</si>
  <si>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</si>
  <si>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</si>
  <si>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</si>
  <si>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</si>
  <si>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</si>
  <si>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</si>
  <si>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</si>
  <si>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</si>
  <si>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</si>
  <si>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</si>
  <si>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</si>
  <si>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</si>
  <si>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</si>
  <si>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</si>
  <si>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</si>
  <si>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</si>
  <si>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</si>
  <si>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</si>
  <si>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</si>
  <si>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</si>
  <si>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</si>
  <si>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</si>
  <si>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</si>
  <si>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</si>
  <si>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</si>
  <si>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</si>
  <si>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</si>
  <si>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</si>
  <si>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</si>
  <si>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</si>
  <si>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</si>
  <si>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</si>
  <si>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</si>
  <si>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</si>
  <si>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</si>
  <si>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</si>
  <si>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</si>
  <si>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</si>
  <si>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</si>
  <si>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</si>
  <si>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</si>
  <si>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</si>
  <si>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</si>
  <si>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</si>
  <si>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</si>
  <si>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</si>
  <si>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</si>
  <si>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</si>
  <si>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</si>
  <si>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</si>
  <si>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</si>
  <si>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</si>
  <si>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</si>
  <si>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</si>
  <si>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</si>
  <si>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</si>
  <si>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</si>
  <si>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</si>
  <si>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</si>
  <si>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</si>
  <si>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</si>
  <si>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</si>
  <si>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</si>
  <si>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</si>
  <si>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</si>
  <si>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</si>
  <si>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</si>
  <si>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</si>
  <si>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</si>
  <si>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</si>
  <si>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</si>
  <si>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</si>
  <si>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</si>
  <si>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</si>
  <si>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</si>
  <si>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</si>
  <si>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</si>
  <si>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</si>
  <si>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</si>
  <si>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</si>
  <si>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</si>
  <si>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</si>
  <si>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</si>
  <si>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</si>
  <si>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</si>
  <si>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</si>
  <si>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</si>
  <si>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</si>
  <si>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</si>
  <si>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</si>
  <si>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</si>
  <si>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</si>
  <si>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</si>
  <si>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</si>
  <si>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</si>
  <si>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</si>
  <si>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</si>
  <si>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</si>
  <si>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</si>
  <si>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</si>
  <si>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</si>
  <si>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</si>
  <si>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</si>
  <si>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</si>
  <si>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</si>
  <si>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</si>
  <si>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</si>
  <si>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</si>
  <si>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</si>
  <si>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</si>
  <si>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</si>
  <si>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</si>
  <si>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</si>
  <si>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</si>
  <si>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</si>
  <si>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</si>
  <si>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</si>
  <si>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</si>
  <si>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</si>
  <si>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</si>
  <si>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</si>
  <si>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</si>
  <si>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</si>
  <si>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</si>
  <si>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</si>
  <si>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</si>
  <si>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</si>
  <si>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</si>
  <si>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</si>
  <si>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</si>
  <si>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</si>
  <si>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</si>
  <si>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</si>
  <si>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</si>
  <si>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</si>
  <si>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</si>
  <si>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</si>
  <si>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</si>
  <si>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</si>
  <si>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</si>
  <si>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</si>
  <si>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</si>
  <si>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</si>
  <si>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</si>
  <si>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</si>
  <si>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</si>
  <si>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</si>
  <si>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</si>
  <si>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</si>
  <si>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</si>
  <si>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</si>
  <si>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</si>
  <si>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</si>
  <si>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</si>
  <si>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</si>
  <si>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</si>
  <si>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</si>
  <si>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</si>
  <si>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</si>
  <si>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</si>
  <si>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</si>
  <si>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</si>
  <si>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</si>
  <si>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</si>
  <si>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</si>
  <si>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</si>
  <si>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</si>
  <si>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</si>
  <si>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</si>
  <si>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</si>
  <si>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</si>
  <si>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</si>
  <si>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</si>
  <si>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</si>
  <si>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</si>
  <si>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</si>
  <si>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</si>
  <si>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</si>
  <si>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</si>
  <si>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</si>
  <si>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</si>
  <si>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</si>
  <si>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</si>
  <si>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</si>
  <si>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</si>
  <si>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</si>
  <si>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</si>
  <si>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</si>
  <si>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</si>
  <si>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</si>
  <si>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</si>
  <si>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</si>
  <si>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</si>
  <si>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</si>
  <si>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</si>
  <si>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</si>
  <si>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</si>
  <si>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</si>
  <si>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</si>
  <si>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</si>
  <si>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</si>
  <si>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</si>
  <si>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</si>
  <si>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</si>
  <si>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</si>
  <si>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</si>
  <si>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</si>
  <si>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</si>
  <si>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</si>
  <si>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</si>
  <si>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</si>
  <si>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</si>
  <si>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</si>
  <si>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</si>
  <si>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</si>
  <si>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</si>
  <si>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</si>
  <si>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</si>
  <si>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</si>
  <si>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</si>
  <si>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</si>
  <si>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</si>
  <si>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</si>
  <si>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</si>
  <si>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</si>
  <si>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</si>
  <si>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</si>
  <si>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</si>
  <si>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</si>
  <si>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</si>
  <si>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</si>
  <si>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</si>
  <si>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</si>
  <si>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</si>
  <si>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</si>
  <si>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</si>
  <si>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</si>
  <si>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</si>
  <si>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</si>
  <si>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</si>
  <si>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</si>
  <si>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</si>
  <si>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</si>
  <si>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</si>
  <si>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</si>
  <si>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</si>
  <si>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</si>
  <si>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</si>
  <si>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</si>
  <si>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</si>
  <si>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</si>
  <si>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</si>
  <si>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</si>
  <si>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</si>
  <si>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</si>
  <si>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</si>
  <si>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</si>
  <si>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</si>
  <si>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</si>
  <si>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</si>
  <si>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</si>
  <si>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</si>
  <si>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</si>
  <si>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</si>
  <si>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</si>
  <si>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</si>
  <si>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</si>
  <si>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</si>
  <si>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</si>
  <si>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</si>
  <si>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</si>
  <si>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</si>
  <si>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</si>
  <si>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</si>
  <si>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</si>
  <si>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</si>
  <si>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</si>
  <si>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</si>
  <si>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</si>
  <si>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</si>
  <si>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</si>
  <si>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</si>
  <si>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</si>
  <si>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</si>
  <si>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</si>
  <si>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</si>
  <si>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</si>
  <si>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</si>
  <si>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</si>
  <si>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</si>
  <si>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</si>
  <si>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</si>
  <si>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</si>
  <si>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</si>
  <si>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</si>
  <si>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</si>
  <si>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</si>
  <si>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</si>
  <si>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</si>
  <si>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</si>
  <si>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</si>
  <si>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</si>
  <si>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</si>
  <si>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</si>
  <si>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</si>
  <si>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</si>
  <si>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</si>
  <si>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</si>
  <si>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</si>
  <si>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</si>
  <si>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</si>
  <si>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</si>
  <si>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</si>
  <si>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</si>
  <si>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</si>
  <si>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</si>
  <si>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</si>
  <si>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</si>
  <si>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</si>
  <si>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</si>
  <si>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</si>
  <si>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</si>
  <si>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</si>
  <si>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</si>
  <si>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</si>
  <si>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</si>
  <si>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</si>
  <si>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</si>
  <si>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</si>
  <si>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</si>
  <si>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</si>
  <si>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</si>
  <si>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</si>
  <si>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</si>
  <si>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</si>
  <si>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</si>
  <si>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</si>
  <si>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</si>
  <si>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</si>
  <si>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</si>
  <si>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</si>
  <si>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</si>
  <si>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</si>
  <si>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</si>
  <si>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</si>
  <si>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</si>
  <si>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</si>
  <si>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</si>
  <si>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</si>
  <si>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</si>
  <si>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</si>
  <si>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</si>
  <si>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</si>
  <si>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</si>
  <si>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</si>
  <si>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</si>
  <si>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</si>
  <si>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</si>
  <si>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</si>
  <si>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</si>
  <si>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</si>
  <si>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</si>
  <si>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</si>
  <si>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</si>
  <si>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</si>
  <si>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</si>
  <si>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</si>
  <si>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</si>
  <si>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</si>
  <si>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</si>
  <si>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</si>
  <si>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</si>
  <si>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</si>
  <si>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</si>
  <si>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</si>
  <si>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</si>
  <si>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</si>
  <si>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</si>
  <si>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</si>
  <si>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</si>
  <si>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</si>
  <si>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</si>
  <si>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</si>
  <si>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</si>
  <si>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</si>
  <si>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</si>
  <si>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</si>
  <si>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</si>
  <si>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</si>
  <si>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</si>
  <si>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</si>
  <si>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</si>
  <si>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</si>
  <si>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</si>
  <si>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</si>
  <si>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</si>
  <si>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</si>
  <si>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</si>
  <si>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</si>
  <si>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</si>
  <si>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</si>
  <si>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</si>
  <si>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</si>
  <si>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</si>
  <si>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</si>
  <si>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</si>
  <si>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</si>
  <si>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</si>
  <si>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</si>
  <si>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</si>
  <si>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</si>
  <si>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</si>
  <si>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</si>
  <si>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</si>
  <si>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</si>
  <si>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</si>
  <si>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</si>
  <si>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</si>
  <si>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</si>
  <si>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</si>
  <si>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</si>
  <si>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</si>
  <si>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</si>
  <si>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</si>
  <si>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</si>
  <si>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</si>
  <si>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</si>
  <si>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</si>
  <si>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</si>
  <si>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</si>
  <si>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</si>
  <si>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</si>
  <si>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</si>
  <si>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</si>
  <si>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</si>
  <si>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</si>
  <si>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</si>
  <si>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</si>
  <si>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</si>
  <si>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</si>
  <si>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</si>
  <si>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</si>
  <si>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</si>
  <si>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</si>
  <si>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</si>
  <si>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</si>
  <si>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</si>
  <si>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</si>
  <si>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</si>
  <si>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</si>
  <si>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</si>
  <si>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</si>
  <si>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</si>
  <si>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</si>
  <si>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</si>
  <si>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</si>
  <si>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</si>
  <si>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</si>
  <si>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</si>
  <si>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</si>
  <si>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</si>
  <si>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</si>
  <si>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</si>
  <si>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</si>
  <si>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</si>
  <si>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</si>
  <si>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</si>
  <si>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</si>
  <si>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</si>
  <si>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</si>
  <si>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</si>
  <si>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</si>
  <si>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</si>
  <si>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</si>
  <si>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</si>
  <si>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</si>
  <si>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</si>
  <si>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</si>
  <si>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</si>
  <si>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</si>
  <si>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</si>
  <si>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</si>
  <si>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</si>
  <si>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</si>
  <si>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</si>
  <si>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</si>
  <si>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</si>
  <si>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</si>
  <si>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</si>
  <si>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</si>
  <si>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</si>
  <si>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</si>
  <si>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</si>
  <si>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</si>
  <si>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</si>
  <si>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</si>
  <si>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</si>
  <si>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</si>
  <si>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</si>
  <si>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</si>
  <si>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</si>
  <si>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</si>
  <si>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</si>
  <si>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</si>
  <si>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</si>
  <si>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</si>
  <si>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</si>
  <si>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</si>
  <si>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</si>
  <si>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</si>
  <si>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</si>
  <si>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</si>
  <si>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</si>
  <si>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</si>
  <si>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</si>
  <si>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</si>
  <si>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</si>
  <si>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</si>
  <si>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</si>
  <si>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</si>
  <si>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</si>
  <si>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</si>
  <si>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</si>
  <si>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</si>
  <si>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</si>
  <si>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</si>
  <si>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</si>
  <si>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</si>
  <si>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</si>
  <si>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</si>
  <si>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</si>
  <si>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</si>
  <si>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</si>
  <si>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</si>
  <si>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</si>
  <si>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</si>
  <si>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</si>
  <si>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</si>
  <si>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</si>
  <si>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</si>
  <si>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</si>
  <si>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</si>
  <si>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</si>
  <si>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</si>
  <si>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</si>
  <si>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</si>
  <si>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</si>
  <si>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</si>
  <si>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</si>
  <si>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</si>
  <si>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</si>
  <si>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</si>
  <si>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</si>
  <si>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</si>
  <si>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</si>
  <si>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</si>
  <si>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</si>
  <si>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</si>
  <si>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</si>
  <si>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</si>
  <si>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</si>
  <si>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</si>
  <si>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</si>
  <si>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</si>
  <si>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</si>
  <si>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</si>
  <si>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</si>
  <si>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</si>
  <si>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</si>
  <si>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</si>
  <si>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</si>
  <si>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</si>
  <si>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</si>
  <si>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</si>
  <si>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</si>
  <si>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</si>
  <si>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</si>
  <si>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</si>
  <si>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</si>
  <si>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</si>
  <si>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</si>
  <si>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</si>
  <si>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</si>
  <si>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</si>
  <si>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</si>
  <si>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</si>
  <si>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</si>
  <si>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</si>
  <si>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</si>
  <si>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</si>
  <si>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</si>
  <si>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</si>
  <si>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</si>
  <si>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</si>
  <si>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</si>
  <si>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</si>
  <si>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</si>
  <si>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</si>
  <si>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</si>
  <si>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</si>
  <si>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</si>
  <si>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</si>
  <si>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</si>
  <si>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</si>
  <si>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</si>
  <si>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</si>
  <si>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</si>
  <si>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</si>
  <si>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</si>
  <si>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</si>
  <si>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</si>
  <si>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</si>
  <si>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</si>
  <si>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</si>
  <si>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</si>
  <si>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</si>
  <si>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</si>
  <si>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</si>
  <si>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</si>
  <si>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</si>
  <si>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</si>
  <si>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</si>
  <si>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</si>
  <si>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</si>
  <si>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</si>
  <si>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</si>
  <si>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</si>
  <si>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</si>
  <si>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</si>
  <si>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</si>
  <si>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</si>
  <si>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</si>
  <si>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</si>
  <si>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</si>
  <si>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</si>
  <si>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</si>
  <si>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</si>
  <si>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</si>
  <si>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</si>
  <si>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</si>
  <si>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</si>
  <si>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</si>
  <si>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</si>
  <si>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</si>
  <si>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</si>
  <si>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</si>
  <si>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</si>
  <si>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</si>
  <si>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</si>
  <si>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</si>
  <si>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</si>
  <si>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</si>
  <si>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</si>
  <si>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</si>
  <si>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</si>
  <si>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</si>
  <si>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</si>
  <si>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</si>
  <si>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</si>
  <si>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</si>
  <si>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</si>
  <si>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</si>
  <si>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</si>
  <si>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</si>
  <si>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</si>
  <si>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</si>
  <si>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</si>
  <si>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</si>
  <si>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</si>
  <si>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</si>
  <si>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</si>
  <si>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</si>
  <si>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</si>
  <si>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</si>
  <si>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</si>
  <si>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</si>
  <si>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</si>
  <si>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</si>
  <si>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</si>
  <si>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</si>
  <si>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</si>
  <si>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</si>
  <si>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</si>
  <si>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</si>
  <si>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</si>
  <si>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</si>
  <si>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</si>
  <si>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</si>
  <si>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</si>
  <si>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</si>
  <si>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</si>
  <si>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</si>
  <si>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</si>
  <si>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</si>
  <si>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</si>
  <si>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</si>
  <si>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</si>
  <si>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</si>
  <si>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</si>
  <si>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</si>
  <si>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</si>
  <si>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</si>
  <si>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</si>
  <si>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</si>
  <si>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</si>
  <si>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</si>
  <si>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</si>
  <si>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</si>
  <si>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</si>
  <si>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</si>
  <si>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</si>
  <si>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</si>
  <si>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</si>
  <si>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</si>
  <si>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</si>
  <si>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</si>
  <si>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</si>
  <si>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</si>
  <si>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</si>
  <si>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</si>
  <si>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</si>
  <si>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</si>
  <si>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</si>
  <si>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</si>
  <si>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</si>
  <si>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</si>
  <si>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</si>
  <si>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</si>
  <si>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</si>
  <si>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</si>
  <si>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</si>
  <si>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</si>
  <si>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</si>
  <si>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</si>
  <si>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</si>
  <si>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</si>
  <si>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</si>
  <si>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</si>
  <si>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</si>
  <si>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</si>
  <si>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</si>
  <si>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</si>
  <si>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</si>
  <si>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</si>
  <si>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</si>
  <si>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</si>
  <si>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</si>
  <si>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</si>
  <si>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</si>
  <si>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</si>
  <si>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</si>
  <si>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</si>
  <si>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</si>
  <si>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</si>
  <si>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</si>
  <si>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</si>
  <si>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</si>
  <si>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</si>
  <si>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</si>
  <si>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</si>
  <si>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</si>
  <si>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</si>
  <si>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</si>
  <si>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</si>
  <si>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</si>
  <si>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</si>
  <si>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</si>
  <si>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</si>
  <si>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</si>
  <si>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</si>
  <si>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</si>
  <si>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</si>
  <si>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</si>
  <si>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</si>
  <si>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</si>
  <si>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</si>
  <si>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</si>
  <si>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</si>
  <si>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</si>
  <si>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</si>
  <si>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</si>
  <si>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</si>
  <si>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</si>
  <si>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</si>
  <si>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</si>
  <si>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</si>
  <si>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</si>
  <si>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</si>
  <si>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</si>
  <si>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</si>
  <si>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</si>
  <si>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</si>
  <si>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</si>
  <si>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</si>
  <si>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</si>
  <si>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</si>
  <si>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</si>
  <si>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</si>
  <si>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</si>
  <si>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</si>
  <si>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</si>
  <si>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</si>
  <si>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</si>
  <si>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</si>
  <si>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</si>
  <si>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</si>
  <si>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</si>
  <si>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</si>
  <si>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</si>
  <si>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</si>
  <si>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</si>
  <si>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</si>
  <si>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</si>
  <si>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</si>
  <si>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</si>
  <si>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</si>
  <si>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</si>
  <si>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</si>
  <si>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</si>
  <si>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</si>
  <si>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</si>
  <si>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</si>
  <si>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</si>
  <si>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</si>
  <si>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</si>
  <si>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</si>
  <si>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</si>
  <si>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</si>
  <si>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</si>
  <si>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</si>
  <si>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</si>
  <si>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</si>
  <si>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</si>
  <si>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</si>
  <si>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</si>
  <si>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</si>
  <si>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</si>
  <si>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</si>
  <si>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</si>
  <si>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</si>
  <si>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</si>
  <si>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</si>
  <si>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</si>
  <si>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</si>
  <si>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</si>
  <si>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</si>
  <si>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</si>
  <si>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</si>
  <si>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</si>
  <si>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</si>
  <si>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</si>
  <si>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</si>
  <si>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</si>
  <si>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</si>
  <si>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</si>
  <si>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</si>
  <si>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</si>
  <si>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</si>
  <si>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</si>
  <si>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</si>
  <si>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</si>
  <si>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</si>
  <si>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</si>
  <si>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</si>
  <si>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</si>
  <si>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</si>
  <si>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</si>
  <si>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</si>
  <si>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</si>
  <si>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</si>
  <si>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</si>
  <si>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</si>
  <si>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</si>
  <si>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</si>
  <si>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</si>
  <si>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</si>
  <si>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</si>
  <si>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</si>
  <si>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</si>
  <si>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</si>
  <si>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</si>
  <si>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</si>
  <si>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</si>
  <si>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</si>
  <si>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</si>
  <si>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</si>
  <si>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</si>
  <si>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</si>
  <si>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</si>
  <si>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</si>
  <si>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</si>
  <si>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</si>
  <si>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</si>
  <si>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</si>
  <si>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</si>
  <si>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</si>
  <si>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</si>
  <si>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</si>
  <si>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</si>
  <si>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</si>
  <si>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</si>
  <si>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</si>
  <si>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</si>
  <si>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</si>
  <si>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</si>
  <si>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</si>
  <si>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</si>
  <si>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</si>
  <si>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</si>
  <si>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</si>
  <si>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</si>
  <si>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</si>
  <si>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</si>
  <si>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</si>
  <si>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</si>
  <si>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</si>
  <si>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</si>
  <si>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</si>
  <si>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</si>
  <si>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</si>
  <si>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</si>
  <si>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</si>
  <si>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</si>
  <si>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</si>
  <si>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</si>
  <si>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</si>
  <si>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</si>
  <si>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</si>
  <si>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</si>
  <si>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</si>
  <si>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</si>
  <si>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</si>
  <si>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</si>
  <si>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</si>
  <si>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</si>
  <si>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</si>
  <si>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</si>
  <si>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</si>
  <si>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</si>
  <si>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</si>
  <si>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</si>
  <si>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</si>
  <si>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</si>
  <si>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</si>
  <si>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</si>
  <si>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</si>
  <si>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</si>
  <si>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</si>
  <si>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</si>
  <si>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</si>
  <si>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</si>
  <si>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</si>
  <si>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</si>
  <si>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</si>
  <si>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</si>
  <si>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</si>
  <si>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</si>
  <si>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</si>
  <si>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</si>
  <si>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</si>
  <si>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</si>
  <si>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</si>
  <si>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</si>
  <si>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</si>
  <si>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</si>
  <si>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</si>
  <si>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</si>
  <si>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</si>
  <si>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</si>
  <si>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</si>
  <si>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</si>
  <si>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</si>
  <si>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</si>
  <si>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</si>
  <si>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</si>
  <si>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</si>
  <si>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</si>
  <si>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</si>
  <si>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</si>
  <si>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</si>
  <si>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</si>
  <si>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</si>
  <si>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</si>
  <si>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</si>
  <si>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</si>
  <si>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</si>
  <si>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</si>
  <si>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</si>
  <si>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</si>
  <si>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</si>
  <si>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</si>
  <si>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</si>
  <si>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</si>
  <si>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</si>
  <si>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</si>
  <si>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</si>
  <si>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</si>
  <si>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</si>
  <si>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</si>
  <si>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</si>
  <si>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</si>
  <si>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</si>
  <si>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</si>
  <si>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</si>
  <si>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</si>
  <si>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</si>
  <si>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</si>
  <si>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</si>
  <si>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</si>
  <si>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</si>
  <si>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</si>
  <si>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</si>
  <si>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</si>
  <si>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</si>
  <si>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</si>
  <si>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</si>
  <si>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</si>
  <si>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</si>
  <si>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</si>
  <si>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</si>
  <si>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</si>
  <si>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</si>
  <si>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</si>
  <si>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</si>
  <si>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</si>
  <si>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</si>
  <si>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</si>
  <si>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</si>
  <si>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</si>
  <si>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</si>
  <si>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</si>
  <si>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</si>
  <si>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</si>
  <si>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</si>
  <si>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</si>
  <si>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</si>
  <si>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</si>
  <si>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</si>
  <si>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</si>
  <si>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</si>
  <si>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</si>
  <si>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</si>
  <si>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</si>
  <si>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</si>
  <si>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</si>
  <si>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</si>
  <si>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</si>
  <si>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</si>
  <si>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</si>
  <si>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</si>
  <si>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</si>
  <si>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</si>
  <si>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</si>
  <si>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</si>
  <si>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</si>
  <si>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</si>
  <si>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</si>
  <si>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</si>
  <si>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</si>
  <si>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</si>
  <si>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</si>
  <si>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</si>
  <si>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</si>
  <si>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</si>
  <si>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</si>
  <si>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</si>
  <si>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</si>
  <si>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</si>
  <si>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</si>
  <si>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</si>
  <si>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</si>
  <si>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</si>
  <si>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</si>
  <si>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</si>
  <si>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</si>
  <si>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</si>
  <si>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</si>
  <si>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</si>
  <si>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</si>
  <si>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</si>
  <si>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</si>
  <si>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</si>
  <si>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</si>
  <si>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</si>
  <si>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</si>
  <si>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</si>
  <si>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</si>
  <si>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</si>
  <si>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</si>
  <si>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</si>
  <si>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</si>
  <si>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</si>
  <si>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</si>
  <si>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</si>
  <si>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</si>
  <si>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</si>
  <si>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</si>
  <si>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</si>
  <si>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</si>
  <si>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</si>
  <si>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</si>
  <si>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</si>
  <si>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</si>
  <si>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</si>
  <si>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</si>
  <si>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</si>
  <si>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</si>
  <si>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</si>
  <si>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</si>
  <si>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</si>
  <si>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</si>
  <si>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</si>
  <si>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</si>
  <si>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</si>
  <si>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</si>
  <si>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</si>
  <si>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</si>
  <si>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</si>
  <si>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</si>
  <si>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</si>
  <si>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</si>
  <si>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</si>
  <si>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</si>
  <si>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</si>
  <si>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</si>
  <si>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</si>
  <si>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</si>
  <si>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</si>
  <si>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</si>
  <si>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</si>
  <si>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</si>
  <si>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</si>
  <si>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</si>
  <si>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</si>
  <si>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</si>
  <si>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</si>
  <si>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</si>
  <si>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</si>
  <si>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</si>
  <si>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</si>
  <si>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</si>
  <si>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</si>
  <si>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</si>
  <si>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</si>
  <si>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</si>
  <si>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</si>
  <si>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</si>
  <si>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</si>
  <si>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</si>
  <si>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</si>
  <si>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</si>
  <si>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</si>
  <si>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</si>
  <si>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</si>
  <si>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</si>
  <si>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</si>
  <si>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</si>
  <si>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</si>
  <si>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</si>
  <si>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</si>
  <si>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</si>
  <si>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</si>
  <si>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</si>
  <si>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</si>
  <si>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</si>
  <si>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</si>
  <si>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</si>
  <si>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</si>
  <si>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</si>
  <si>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</si>
  <si>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</si>
  <si>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</si>
  <si>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</si>
  <si>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</si>
  <si>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</si>
  <si>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</si>
  <si>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</si>
  <si>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</si>
  <si>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</si>
  <si>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</si>
  <si>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</si>
  <si>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</si>
  <si>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</si>
  <si>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</si>
  <si>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</si>
  <si>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</si>
  <si>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</si>
  <si>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</si>
  <si>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</si>
  <si>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</si>
  <si>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</si>
  <si>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</si>
  <si>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</si>
  <si>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</si>
  <si>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</si>
  <si>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</si>
  <si>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</si>
  <si>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</si>
  <si>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</si>
  <si>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</si>
  <si>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</si>
  <si>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</si>
  <si>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</si>
  <si>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</si>
  <si>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</si>
  <si>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</si>
  <si>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</si>
  <si>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</si>
  <si>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</si>
  <si>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</si>
  <si>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</si>
  <si>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</si>
  <si>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</si>
  <si>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</si>
  <si>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</si>
  <si>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</si>
  <si>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</si>
  <si>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</si>
  <si>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</si>
  <si>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</si>
  <si>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</si>
  <si>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</si>
  <si>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</si>
  <si>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</si>
  <si>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</si>
  <si>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</si>
  <si>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</si>
  <si>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</si>
  <si>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</si>
  <si>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</si>
  <si>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</si>
  <si>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</si>
  <si>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</si>
  <si>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</si>
  <si>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</si>
  <si>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</si>
  <si>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</si>
  <si>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</si>
  <si>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</si>
  <si>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</si>
  <si>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</si>
  <si>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</si>
  <si>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</si>
  <si>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</si>
  <si>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</si>
  <si>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</si>
  <si>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</si>
  <si>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</si>
  <si>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</si>
  <si>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</si>
  <si>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</si>
  <si>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</si>
  <si>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</si>
  <si>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</si>
  <si>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</si>
  <si>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</si>
  <si>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</si>
  <si>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</si>
  <si>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</si>
  <si>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</si>
  <si>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</si>
  <si>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</si>
  <si>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</si>
  <si>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</si>
  <si>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</si>
  <si>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</si>
  <si>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</si>
  <si>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</si>
  <si>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</si>
  <si>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</si>
  <si>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</si>
  <si>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</si>
  <si>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</si>
  <si>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</si>
  <si>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</si>
  <si>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</si>
  <si>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</si>
  <si>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</si>
  <si>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</si>
  <si>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</si>
  <si>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</si>
  <si>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</si>
  <si>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</si>
  <si>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</si>
  <si>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</si>
  <si>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</si>
  <si>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</si>
  <si>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</si>
  <si>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</si>
  <si>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</si>
  <si>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</si>
  <si>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</si>
  <si>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</si>
  <si>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</si>
  <si>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</si>
  <si>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</si>
  <si>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</si>
  <si>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</si>
  <si>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</si>
  <si>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</si>
  <si>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</si>
  <si>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</si>
  <si>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</si>
  <si>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</si>
  <si>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</si>
  <si>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</si>
  <si>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</si>
  <si>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</si>
  <si>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</si>
  <si>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</si>
  <si>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</si>
  <si>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</si>
  <si>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</si>
  <si>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</si>
  <si>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</si>
  <si>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</si>
  <si>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</si>
  <si>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</si>
  <si>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</si>
  <si>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</si>
  <si>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</si>
  <si>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</si>
  <si>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</si>
  <si>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</si>
  <si>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</si>
  <si>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</si>
  <si>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</si>
  <si>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</si>
  <si>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</si>
  <si>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</si>
  <si>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</si>
  <si>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</si>
  <si>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</si>
  <si>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</si>
  <si>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</si>
  <si>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</si>
  <si>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</si>
  <si>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</si>
  <si>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</si>
  <si>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</si>
  <si>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</si>
  <si>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</si>
  <si>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</si>
  <si>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</si>
  <si>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</si>
  <si>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</si>
  <si>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</si>
  <si>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</si>
  <si>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</si>
  <si>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</si>
  <si>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</si>
  <si>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</si>
  <si>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</si>
  <si>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</si>
  <si>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</si>
  <si>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</si>
  <si>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</si>
  <si>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</si>
  <si>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</si>
  <si>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</si>
  <si>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</si>
  <si>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</si>
  <si>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</si>
  <si>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</si>
  <si>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</si>
  <si>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</si>
  <si>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</si>
  <si>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</si>
  <si>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</si>
  <si>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</si>
  <si>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</si>
  <si>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</si>
  <si>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</si>
  <si>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</si>
  <si>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</si>
  <si>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</si>
  <si>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</si>
  <si>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</si>
  <si>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</si>
  <si>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</si>
  <si>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</si>
  <si>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</si>
  <si>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</si>
  <si>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</si>
  <si>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</si>
  <si>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</si>
  <si>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</si>
  <si>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</si>
  <si>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</si>
  <si>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</si>
  <si>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</si>
  <si>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</si>
  <si>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</si>
  <si>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</si>
  <si>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</si>
  <si>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</si>
  <si>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</si>
  <si>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</si>
  <si>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</si>
  <si>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</si>
  <si>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</si>
  <si>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</si>
  <si>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</si>
  <si>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</si>
  <si>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</si>
  <si>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</si>
  <si>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</si>
  <si>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</si>
  <si>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</si>
  <si>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</si>
  <si>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</si>
  <si>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</si>
  <si>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</si>
  <si>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</si>
  <si>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</si>
  <si>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</si>
  <si>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</si>
  <si>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</si>
  <si>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</si>
  <si>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</si>
  <si>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</si>
  <si>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</si>
  <si>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</si>
  <si>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</si>
  <si>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</si>
  <si>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</si>
  <si>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</si>
  <si>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</si>
  <si>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</si>
  <si>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</si>
  <si>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</si>
  <si>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</si>
  <si>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</si>
  <si>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</si>
  <si>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</si>
  <si>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</si>
  <si>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</si>
  <si>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</si>
  <si>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</si>
  <si>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</si>
  <si>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</si>
  <si>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</si>
  <si>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</si>
  <si>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</si>
  <si>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</si>
  <si>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</si>
  <si>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</si>
  <si>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</si>
  <si>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</si>
  <si>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</si>
  <si>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</si>
  <si>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</si>
  <si>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</si>
  <si>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</si>
  <si>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</si>
  <si>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</si>
  <si>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</si>
  <si>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</si>
  <si>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</si>
  <si>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</si>
  <si>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</si>
  <si>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</si>
  <si>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</si>
  <si>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</si>
  <si>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</si>
  <si>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</si>
  <si>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</si>
  <si>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</si>
  <si>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</si>
  <si>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</si>
  <si>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</si>
  <si>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</si>
  <si>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</si>
  <si>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</si>
  <si>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</si>
  <si>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</si>
  <si>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</si>
  <si>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</si>
  <si>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</si>
  <si>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</si>
  <si>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</si>
  <si>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</si>
  <si>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</si>
  <si>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</si>
  <si>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</si>
  <si>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</si>
  <si>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</si>
  <si>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</si>
  <si>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</si>
  <si>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</si>
  <si>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</si>
  <si>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</si>
  <si>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</si>
  <si>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</si>
  <si>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</si>
  <si>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</si>
  <si>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</si>
  <si>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</si>
  <si>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</si>
  <si>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</si>
  <si>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</si>
  <si>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</si>
  <si>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</si>
  <si>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</si>
  <si>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</si>
  <si>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</si>
  <si>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</si>
  <si>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</si>
  <si>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</si>
  <si>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</si>
  <si>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</si>
  <si>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</si>
  <si>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</si>
  <si>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</si>
  <si>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</si>
  <si>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</si>
  <si>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</si>
  <si>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</si>
  <si>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</si>
  <si>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</si>
  <si>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</si>
  <si>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</si>
  <si>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</si>
  <si>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</si>
  <si>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</si>
  <si>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</si>
  <si>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</si>
  <si>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</si>
  <si>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</si>
  <si>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</si>
  <si>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</si>
  <si>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</si>
  <si>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</si>
  <si>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</si>
  <si>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</si>
  <si>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</si>
  <si>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</si>
  <si>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</si>
  <si>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</si>
  <si>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</si>
  <si>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</si>
  <si>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</si>
  <si>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</si>
  <si>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</si>
  <si>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</si>
  <si>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</si>
  <si>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</si>
  <si>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</si>
  <si>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</si>
  <si>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</si>
  <si>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</si>
  <si>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</si>
  <si>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</si>
  <si>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</si>
  <si>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</si>
  <si>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</si>
  <si>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</si>
  <si>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</si>
  <si>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</si>
  <si>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</si>
  <si>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</si>
  <si>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</si>
  <si>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</si>
  <si>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</si>
  <si>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</si>
  <si>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</si>
  <si>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</si>
  <si>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</si>
  <si>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</si>
  <si>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</si>
  <si>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</si>
  <si>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</si>
  <si>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</si>
  <si>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</si>
  <si>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</si>
  <si>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</si>
  <si>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</si>
  <si>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</si>
  <si>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</si>
  <si>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</si>
  <si>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</si>
  <si>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</si>
  <si>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</si>
  <si>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</si>
  <si>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</si>
  <si>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</si>
  <si>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</si>
  <si>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</si>
  <si>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</si>
  <si>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</si>
  <si>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</si>
  <si>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</si>
  <si>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</si>
  <si>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</si>
  <si>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</si>
  <si>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</si>
  <si>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</si>
  <si>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</si>
  <si>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</si>
  <si>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</si>
  <si>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</si>
  <si>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</si>
  <si>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</si>
  <si>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</si>
  <si>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</si>
  <si>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</si>
  <si>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</si>
  <si>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</si>
  <si>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</si>
  <si>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</si>
  <si>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</si>
  <si>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</si>
  <si>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</si>
  <si>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</si>
  <si>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</si>
  <si>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</si>
  <si>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</si>
  <si>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</si>
  <si>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</si>
  <si>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</si>
  <si>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</si>
  <si>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</si>
  <si>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</si>
  <si>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</si>
  <si>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</si>
  <si>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</si>
  <si>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</si>
  <si>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</si>
  <si>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</si>
  <si>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</si>
  <si>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</si>
  <si>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</si>
  <si>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</si>
  <si>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</si>
  <si>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</si>
  <si>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</si>
  <si>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</si>
  <si>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</si>
  <si>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</si>
  <si>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</si>
  <si>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</si>
  <si>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</si>
  <si>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</si>
  <si>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</si>
  <si>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</si>
  <si>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</si>
  <si>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</si>
  <si>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</si>
  <si>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</si>
  <si>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</si>
  <si>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</si>
  <si>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</si>
  <si>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</si>
  <si>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</si>
  <si>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</si>
  <si>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</si>
  <si>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</si>
  <si>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</si>
  <si>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</si>
  <si>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</si>
  <si>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</si>
  <si>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</si>
  <si>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</si>
  <si>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</si>
  <si>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</si>
  <si>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</si>
  <si>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</si>
  <si>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</si>
  <si>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</si>
  <si>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</si>
  <si>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</si>
  <si>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</si>
  <si>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</si>
  <si>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</si>
  <si>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</si>
  <si>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</si>
  <si>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</si>
  <si>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</si>
  <si>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</si>
  <si>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</si>
  <si>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</si>
  <si>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</si>
  <si>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</si>
  <si>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</si>
  <si>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</si>
  <si>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</si>
  <si>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</si>
  <si>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</si>
  <si>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</si>
  <si>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</si>
  <si>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</si>
  <si>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</si>
  <si>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</si>
  <si>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</si>
  <si>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</si>
  <si>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</si>
  <si>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</si>
  <si>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</si>
  <si>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</si>
  <si>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</si>
  <si>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</si>
  <si>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</si>
  <si>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</si>
  <si>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</si>
  <si>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</si>
  <si>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</si>
  <si>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</si>
  <si>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</si>
  <si>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</si>
  <si>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</si>
  <si>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</si>
  <si>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</si>
  <si>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</si>
  <si>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</si>
  <si>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</si>
  <si>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</si>
  <si>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</si>
  <si>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</si>
  <si>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</si>
  <si>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</si>
  <si>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</si>
  <si>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</si>
  <si>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</si>
  <si>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</si>
  <si>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</si>
  <si>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</si>
  <si>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</si>
  <si>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</si>
  <si>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</si>
  <si>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</si>
  <si>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</si>
  <si>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</si>
  <si>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</si>
  <si>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</si>
  <si>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</si>
  <si>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</si>
  <si>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</si>
  <si>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</si>
  <si>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</si>
  <si>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</si>
  <si>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</si>
  <si>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</si>
  <si>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</si>
  <si>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</si>
  <si>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</si>
  <si>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</si>
  <si>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</si>
  <si>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</si>
  <si>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</si>
  <si>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</si>
  <si>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</si>
  <si>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</si>
  <si>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</si>
  <si>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</si>
  <si>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</si>
  <si>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</si>
  <si>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</si>
  <si>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</si>
  <si>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</si>
  <si>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</si>
  <si>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</si>
  <si>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</si>
  <si>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</si>
  <si>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</si>
  <si>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</si>
  <si>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</si>
  <si>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</si>
  <si>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</si>
  <si>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</si>
  <si>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</si>
  <si>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</si>
  <si>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</si>
  <si>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</si>
  <si>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</si>
  <si>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</si>
  <si>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</si>
  <si>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</si>
  <si>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</si>
  <si>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</si>
  <si>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</si>
  <si>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</si>
  <si>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</si>
  <si>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</si>
  <si>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</si>
  <si>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</si>
  <si>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</si>
  <si>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</si>
  <si>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</si>
  <si>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</si>
  <si>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</si>
  <si>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</si>
  <si>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</si>
  <si>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</si>
  <si>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</si>
  <si>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</si>
  <si>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</si>
  <si>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</si>
  <si>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</si>
  <si>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</si>
  <si>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</si>
  <si>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</si>
  <si>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</si>
  <si>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</si>
  <si>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</si>
  <si>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</si>
  <si>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</si>
  <si>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</si>
  <si>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</si>
  <si>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</si>
  <si>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</si>
  <si>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</si>
  <si>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</si>
  <si>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</si>
  <si>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</si>
  <si>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</si>
  <si>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</si>
  <si>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</si>
  <si>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</si>
  <si>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</si>
  <si>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</si>
  <si>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</si>
  <si>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</si>
  <si>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</si>
  <si>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</si>
  <si>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</si>
  <si>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</si>
  <si>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</si>
  <si>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</si>
  <si>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</si>
  <si>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</si>
  <si>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</si>
  <si>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</si>
  <si>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</si>
  <si>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</si>
  <si>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</si>
  <si>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</si>
  <si>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</si>
  <si>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</si>
  <si>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</si>
  <si>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</si>
  <si>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</si>
  <si>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</si>
  <si>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</si>
  <si>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</si>
  <si>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</si>
  <si>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</si>
  <si>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</si>
  <si>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</si>
  <si>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</si>
  <si>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</si>
  <si>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</si>
  <si>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</si>
  <si>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</si>
  <si>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</si>
  <si>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</si>
  <si>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</si>
  <si>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</si>
  <si>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</si>
  <si>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</si>
  <si>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</si>
  <si>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</si>
  <si>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</si>
  <si>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</si>
  <si>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</si>
  <si>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</si>
  <si>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</si>
  <si>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</si>
  <si>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</si>
  <si>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</si>
  <si>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</si>
  <si>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</si>
  <si>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</si>
  <si>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</si>
  <si>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</si>
  <si>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</si>
  <si>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</si>
  <si>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</si>
  <si>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</si>
  <si>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</si>
  <si>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</si>
  <si>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</si>
  <si>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</si>
  <si>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</si>
  <si>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</si>
  <si>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</si>
  <si>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</si>
  <si>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</si>
  <si>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</si>
  <si>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</si>
  <si>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</si>
  <si>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</si>
  <si>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</si>
  <si>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</si>
  <si>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</si>
  <si>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</si>
  <si>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</si>
  <si>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</si>
  <si>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</si>
  <si>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</si>
  <si>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</si>
  <si>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</si>
  <si>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</si>
  <si>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</si>
  <si>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</si>
  <si>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</si>
  <si>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</si>
  <si>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</si>
  <si>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</si>
  <si>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</si>
  <si>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</si>
  <si>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</si>
  <si>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</si>
  <si>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</si>
  <si>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</si>
  <si>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</si>
  <si>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</si>
  <si>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</si>
  <si>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</si>
  <si>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</si>
  <si>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</si>
  <si>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</si>
  <si>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</si>
  <si>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</si>
  <si>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</si>
  <si>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</si>
  <si>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</si>
  <si>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</si>
  <si>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</si>
  <si>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</si>
  <si>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</si>
  <si>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</si>
  <si>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</si>
  <si>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</si>
  <si>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</si>
  <si>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</si>
  <si>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</si>
  <si>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</si>
  <si>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</si>
  <si>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</si>
  <si>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</si>
  <si>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</si>
  <si>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</si>
  <si>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</si>
  <si>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</si>
  <si>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</si>
  <si>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</si>
  <si>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</si>
  <si>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</si>
  <si>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</si>
  <si>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</si>
  <si>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</si>
  <si>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</si>
  <si>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</si>
  <si>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</si>
  <si>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</si>
  <si>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</si>
  <si>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</si>
  <si>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</si>
  <si>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</si>
  <si>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</si>
  <si>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</si>
  <si>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</si>
  <si>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</si>
  <si>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</si>
  <si>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</si>
  <si>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</si>
  <si>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</si>
  <si>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</si>
  <si>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</si>
  <si>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</si>
  <si>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</si>
  <si>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</si>
  <si>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</si>
  <si>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</si>
  <si>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</si>
  <si>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</si>
  <si>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</si>
  <si>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</si>
  <si>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</si>
  <si>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</si>
  <si>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</si>
  <si>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</si>
  <si>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</si>
  <si>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</si>
  <si>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</si>
  <si>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</si>
  <si>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</si>
  <si>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</si>
  <si>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</si>
  <si>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</si>
  <si>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</si>
  <si>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</si>
  <si>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</si>
  <si>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</si>
  <si>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</si>
  <si>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</si>
  <si>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</si>
  <si>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</si>
  <si>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</si>
  <si>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</si>
  <si>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</si>
  <si>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</si>
  <si>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</si>
  <si>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</si>
  <si>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</si>
  <si>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</si>
  <si>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</si>
  <si>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</si>
  <si>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</si>
  <si>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</si>
  <si>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</si>
  <si>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</si>
  <si>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</si>
  <si>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</si>
  <si>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</si>
  <si>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</si>
  <si>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</si>
  <si>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</si>
  <si>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</si>
  <si>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</si>
  <si>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</si>
  <si>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</si>
  <si>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</si>
  <si>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</si>
  <si>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</si>
  <si>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</si>
  <si>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</si>
  <si>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</si>
  <si>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</si>
  <si>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</si>
  <si>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</si>
  <si>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</si>
  <si>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</si>
  <si>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</si>
  <si>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</si>
  <si>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</si>
  <si>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</si>
  <si>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</si>
  <si>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</si>
  <si>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</si>
  <si>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</si>
  <si>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</si>
  <si>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</si>
  <si>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</si>
  <si>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</si>
  <si>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</si>
  <si>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</si>
  <si>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</si>
  <si>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</si>
  <si>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</si>
  <si>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</si>
  <si>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</si>
  <si>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</si>
  <si>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</si>
  <si>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</si>
  <si>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</si>
  <si>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</si>
  <si>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</si>
  <si>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</si>
  <si>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</si>
  <si>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</si>
  <si>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</si>
  <si>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</si>
  <si>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</si>
  <si>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</si>
  <si>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</si>
  <si>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</si>
  <si>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</si>
  <si>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</si>
  <si>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</si>
  <si>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</si>
  <si>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</si>
  <si>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</si>
  <si>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</si>
  <si>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</si>
  <si>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</si>
  <si>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</si>
  <si>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</si>
  <si>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</si>
  <si>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</si>
  <si>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</si>
  <si>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</si>
  <si>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</si>
  <si>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</si>
  <si>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</si>
  <si>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</si>
  <si>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</si>
  <si>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</si>
  <si>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</si>
  <si>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</si>
  <si>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</si>
  <si>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</si>
  <si>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</si>
  <si>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</si>
  <si>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</si>
  <si>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</si>
  <si>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</si>
  <si>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</si>
  <si>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</si>
  <si>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</si>
  <si>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team need40  mins </t>
  </si>
  <si>
    <t>PCM-20251003-00000831</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</si>
  <si>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</si>
  <si>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</si>
  <si>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</si>
  <si>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</si>
  <si>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</si>
  <si>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</si>
  <si>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</si>
  <si>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</si>
  <si>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</si>
  <si>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</si>
  <si>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</si>
  <si>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</si>
  <si>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</si>
  <si>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</si>
  <si>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</si>
  <si>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</si>
  <si>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</si>
  <si>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</si>
  <si>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</si>
  <si>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</si>
  <si>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</si>
  <si>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</si>
  <si>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</si>
  <si>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</si>
  <si>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</si>
  <si>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</si>
  <si>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</si>
  <si>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</si>
  <si>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</si>
  <si>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</si>
  <si>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</si>
  <si>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</si>
  <si>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</si>
  <si>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</si>
  <si>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</si>
  <si>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</si>
  <si>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</si>
  <si>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</si>
  <si>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</si>
  <si>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</si>
  <si>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</si>
  <si>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</si>
  <si>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</si>
  <si>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</si>
  <si>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</si>
  <si>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</si>
  <si>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</si>
  <si>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</si>
  <si>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</si>
  <si>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</si>
  <si>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</si>
  <si>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</si>
  <si>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</si>
  <si>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</si>
  <si>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</si>
  <si>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</si>
  <si>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</si>
  <si>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</si>
  <si>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</si>
  <si>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</si>
  <si>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</si>
  <si>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</si>
  <si>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</si>
  <si>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</si>
  <si>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</si>
  <si>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</si>
  <si>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</si>
  <si>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</si>
  <si>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</si>
  <si>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</si>
  <si>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</si>
  <si>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</si>
  <si>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</si>
  <si>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</si>
  <si>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</si>
  <si>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</si>
  <si>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</si>
  <si>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</si>
  <si>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</si>
  <si>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</si>
  <si>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</si>
  <si>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</si>
  <si>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</si>
  <si>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</si>
  <si>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</si>
  <si>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</si>
  <si>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</si>
  <si>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</si>
  <si>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</si>
  <si>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</si>
  <si>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</si>
  <si>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</si>
  <si>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</si>
  <si>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</si>
  <si>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</si>
  <si>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</si>
  <si>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</si>
  <si>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</si>
  <si>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20 Min</t>
  </si>
  <si>
    <t xml:space="preserve"> PCM-20251003-00000791 </t>
  </si>
  <si>
    <t>EM team on the way need 60 Min</t>
  </si>
  <si>
    <t xml:space="preserve"> PCM-20251003-00000783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</si>
  <si>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</si>
  <si>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</si>
  <si>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</si>
  <si>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</si>
  <si>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</si>
  <si>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on the way ETA: 50 Mins</t>
  </si>
  <si>
    <t>PCM-20250929-00001062</t>
  </si>
  <si>
    <t>Minor</t>
  </si>
  <si>
    <t>Cell down due to obsolete module shortage ( issue esclated to LATIS team and waiting their support to arrange modules)</t>
  </si>
  <si>
    <t>PCM-20250926-00001863</t>
  </si>
  <si>
    <t>PCM-20251002-00002053</t>
  </si>
  <si>
    <t>PCM-20251003-00000721</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</si>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</sst>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6">
    <sortCondition ref="H1:H5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6" totalsRowShown="0" headerRowDxfId="157" dataDxfId="156" headerRowBorderDxfId="154" tableBorderDxfId="155" totalsRowBorderDxfId="153">
  <autoFilter ref="A1:CJ3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6"/>
  <sheetViews>
    <sheetView tabSelected="1" workbookViewId="0">
      <selection activeCell="D17" sqref="D1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270.63197731481341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4.8157870369323064E-2</v>
      </c>
      <c r="H3" s="68">
        <v>45933.522499999999</v>
      </c>
      <c r="I3" s="73" t="str">
        <f>IFERROR(VLOOKUP(D3,DB!A:F,6,0),"")</f>
        <v>Generator-SG</v>
      </c>
      <c r="J3" s="73" t="str">
        <f>IFERROR(VLOOKUP(D3,DB!A:G,7,0),"")</f>
        <v>Dead</v>
      </c>
      <c r="K3" s="69" t="s">
        <v>38967</v>
      </c>
      <c r="L3" s="70" t="str">
        <f>IFERROR(VLOOKUP(D3,DB!A:I,9,0),"")</f>
        <v>Latis</v>
      </c>
    </row>
    <row r="4" spans="1:12" ht="15" customHeight="1">
      <c r="A4" s="63" t="s">
        <v>38968</v>
      </c>
      <c r="B4" s="73" t="str">
        <f>IFERROR(VLOOKUP(D4,DB!A:K,11,0),"")</f>
        <v>R1</v>
      </c>
      <c r="C4" s="64">
        <v>1</v>
      </c>
      <c r="D4" s="64" t="s">
        <v>21564</v>
      </c>
      <c r="E4" s="65" t="s">
        <v>38964</v>
      </c>
      <c r="F4" s="66">
        <v>45933.532997685186</v>
      </c>
      <c r="G4" s="67">
        <f ca="1">IFERROR(NOW()-F4,"")</f>
        <v>4.7405555553268641E-2</v>
      </c>
      <c r="H4" s="68">
        <v>45933.527407407404</v>
      </c>
      <c r="I4" s="73" t="str">
        <f>IFERROR(VLOOKUP(D4,DB!A:F,6,0),"")</f>
        <v>Generator-SG</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45933.58040324074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45933.58040324074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45933.58040324074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45933.58040324074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45933.58040324074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45933.58040324074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45933.58040324074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45933.58040324074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45933.58040324074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45933.58040324074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45933.58040324074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45933.58040324074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45933.58040324074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45933.58040324074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45933.58040324074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45933.58040324074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45933.58040324074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45933.58040324074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45933.58040324074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45933.58040324074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45933.58040324074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45933.58040324074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45933.58040324074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45933.58040324074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45933.58040324074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45933.58040324074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45933.58040324074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45933.58040324074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45933.58040324074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45933.58040324074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45933.58040324074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45933.58040324074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45933.58040324074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45933.58040324074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45933.58040324074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45933.58040324074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45933.58040324074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45933.58040324074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45933.58040324074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45933.58040324074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45933.58040324074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45933.58040324074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45933.58040324074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45933.58040324074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45933.58040324074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45933.58040324074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45933.58040324074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45933.58040324074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45933.58040324074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45933.58040324074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45933.58040324074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45933.58040324074</v>
      </c>
      <c r="H56" s="68"/>
      <c r="I56" s="73" t="str">
        <f>IFERROR(VLOOKUP(D56,DB!A:F,6,0),"")</f>
        <v/>
      </c>
      <c r="J56" s="73" t="str">
        <f>IFERROR(VLOOKUP(D56,DB!A:G,7,0),"")</f>
        <v/>
      </c>
      <c r="K56" s="69"/>
      <c r="L56" s="70" t="str">
        <f>IFERROR(VLOOKUP(D56,DB!A:I,9,0),"")</f>
        <v/>
      </c>
    </row>
  </sheetData>
  <customSheetViews>
    <customSheetView guid="{F6042A99-DD27-4453-835D-0834D95730CC}" filter="1" showAutoFilter="1">
      <pageMargins left="0" right="0" top="0" bottom="0" header="0" footer="0"/>
      <autoFilter ref="B1:M1" xr:uid="{5C22986F-D236-423C-8B51-1DAD13A977DE}"/>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6"/>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241.92862060185143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126.85331967593083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108.58056504630076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45933.580403009262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45933.580403009262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45933.580403009262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45933.580403009262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45933.580403009262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45933.580403009262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45933.580403009262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45933.580403009262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45933.580403009262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45933.580403009262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45933.580403009262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45933.580403009262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45933.580403009262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45933.580403009262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45933.580403009262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45933.580403009262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45933.580403009262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45933.580403009262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45933.580403009262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45933.580403009262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45933.580403009262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45933.580403009262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45933.580403009262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45933.580403009262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45933.580403009262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45933.580403009262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45933.580403009262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45933.580403009262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45933.580403009262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45933.580403009262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45933.580403009262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45933.580403009262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45933.580403009262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45933.580403009262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45933.580403009262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45933.580403009262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45933.580403009262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45933.580403009262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45933.580403009262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45933.580403009262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45933.580403009262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45933.580403009262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45933.580403009262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45933.580403009262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45933.580403009262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45933.580403009262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45933.580403009262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45933.580403009262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45933.580403009262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45933.580403009262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45933.580403009262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45933.580403009262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45933.580403009262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45933.580403009262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45933.580403009262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45933.580403009262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45933.580403009262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45933.580403009262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45933.580403009262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45933.580403009262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45933.580403009262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45933.580403009262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45933.580403009262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45933.580403009262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45933.580403009262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45933.580403009262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45933.580403009262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45933.580403009262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45933.580403009262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45933.580403009262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45933.580403009262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45933.580403009262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45933.580403009262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45933.580403009262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45933.580403009262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45933.580403009262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45933.580403009262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45933.580403009262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45933.580403009262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45933.580403009262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45933.580403009262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45933.580403009262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45933.580403009262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45933.580403009262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45933.580403009262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45933.580403009262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45933.580403009262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45933.580403009262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45933.580403009262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45933.580403009262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45933.580403009262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45933.580403009262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45933.580403009262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45933.580403009262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45933.580403009262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45933.580403009262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45933.580403009262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45933.580403009262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45933.580403009262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45933.580403009262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45933.580403009262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45933.580403009262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45933.580403009262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45933.580403009262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45933.580403009262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45933.580403009262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45933.580403009262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45933.580403009262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45933.580403009262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45933.580403009262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45933.580403009262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45933.580403009262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45933.580403009262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45933.580403009262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45933.580403009262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45933.580403009262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45933.580403009262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45933.580403009262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45933.580403009262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45933.580403009262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45933.580403009262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45933.580403009262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45933.580403009262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45933.580403009262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45933.580403009262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45933.580403009262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45933.580403009262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45933.580403009262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45933.580403009262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45933.580403009262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45933.580403009262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45933.580403009262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45933.580403009262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45933.580403009262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45933.580403009262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45933.580403009262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45933.580403009262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45933.580403009262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45933.580403009262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45933.580403009262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45933.580403009262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45933.580403009262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45933.580403009262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45933.580403009262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45933.580403009262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45933.580403009262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45933.580403009262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45933.580403009262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45933.580403009262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45933.580403009262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45933.580403009262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45933.580403009262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45933.580403009262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45933.580403009262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45933.580403009262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45933.580403009262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45933.580403009262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45933.580403009262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45933.580403009262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45933.580403009262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45933.580403009262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45933.580403009262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45933.580403009262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45933.580403009262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45933.580403009262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45933.580403009262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45933.580403009262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45933.580403009262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45933.580403009262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45933.580403009262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45933.580403009262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45933.580403009262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45933.580403009262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45933.580403009262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45933.580403009262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45933.580403009262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45933.580403009262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45933.580403009262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45933.580403009262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45933.580403009262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45933.580403009262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45933.580403009262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45933.580403009262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45933.580403009262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45933.580403009262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45933.580403009262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45933.580403009262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45933.580403009262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45933.580403009262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45933.580403009262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45933.580403009262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45933.580403009262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45933.580403009262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45933.580403009262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45933.580403009262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45933.580403009262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45933.580403009262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45933.580403009262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45933.580403009262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45933.580403009262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45933.580403009262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45933.580403009262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45933.580403009262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45933.580403009262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45933.580403009262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45933.580403009262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45933.580403009262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45933.580403009262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45933.580403009262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45933.580403009262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45933.580403009262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45933.580403009262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45933.580403009262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45933.580403009262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45933.580403009262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45933.580403009262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45933.580403009262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45933.580403009262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45933.580403009262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45933.580403009262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45933.580403009262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45933.580403009262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45933.580403009262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45933.580403009262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45933.580403009262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45933.580403009262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45933.580403009262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45933.580403009262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45933.580403009262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45933.580403009262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45933.580403009262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45933.580403009262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45933.580403009262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45933.580403009262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45933.580403009262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45933.580403009262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45933.580403009262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45933.580403009262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45933.580403009262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45933.580403009262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45933.580403009262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45933.580403009262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45933.580403009262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45933.580403009262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45933.580403009262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45933.580403009262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45933.580403009262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45933.580403009262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45933.580403009262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45933.580403009262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45933.580403009262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45933.580403009262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45933.580403009262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45933.580403009262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45933.580403009262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45933.580403009262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45933.580403009262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45933.580403009262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45933.580403009262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45933.580403009262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45933.580403009262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45933.580403009262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45933.580403009262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45933.580403009262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45933.580403009262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45933.580403009262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45933.580403009262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45933.580403009262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45933.580403009262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45933.580403009262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45933.580403009262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45933.580403009262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45933.580403009262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45933.580403009262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45933.580403009262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45933.580403009262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45933.580403009262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45933.580403009262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45933.580403009262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45933.580403009262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45933.580403009262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45933.580403009262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45933.580403009262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45933.580403009262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45933.580403009262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45933.580403009262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45933.580403009262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45933.580403009262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45933.580403009262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45933.580403009262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45933.580403009262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45933.580403009262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45933.580403009262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45933.580403009262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45933.580403009262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45933.580403009262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45933.580403009262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45933.580403009262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45933.580403009262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45933.580403009262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45933.580403009262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45933.580403009262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45933.580403009262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45933.580403009262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45933.580403009262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45933.580403009262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45933.580403009262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45933.580403009262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45933.580403009262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45933.580403009262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45933.580403009262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45933.580403009262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45933.580403009262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45933.580403009262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45933.580403009262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45933.580403009262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45933.580403009262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45933.580403009262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45933.580403009262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45933.580403009262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45933.580403009262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45933.580403009262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45933.580403009262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45933.580403009262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45933.580403009262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45933.580403009262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45933.580403009262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45933.580403009262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45933.580403009262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45933.580403009262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45933.580403009262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sheetData>
  <dataValidations count="2">
    <dataValidation allowBlank="1" showInputMessage="1" showErrorMessage="1" sqref="E1" xr:uid="{4D935161-CDD3-4592-B877-3FB59C99E142}"/>
    <dataValidation type="list" allowBlank="1" showInputMessage="1" showErrorMessage="1" sqref="E3:E3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E2" sqref="E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19735</v>
      </c>
      <c r="E2" s="18" t="s">
        <v>38964</v>
      </c>
      <c r="F2" s="20">
        <v>45933.576631944445</v>
      </c>
      <c r="G2" s="21">
        <f t="shared" ref="G2:G63" ca="1" si="0">IFERROR(NOW()-F2,"-")</f>
        <v>3.7712962948717177E-3</v>
      </c>
      <c r="H2" s="22">
        <v>45933.571608796294</v>
      </c>
      <c r="I2" s="19" t="str">
        <f>IFERROR(VLOOKUP(D2,DB!A:F,6,0),"")</f>
        <v>Generator-SG</v>
      </c>
      <c r="J2" s="18" t="str">
        <f>IFERROR(VLOOKUP(D2,DB!A:G,7,0),"")</f>
        <v>Weak</v>
      </c>
      <c r="K2" s="50" t="s">
        <v>39057</v>
      </c>
      <c r="L2" s="23" t="str">
        <f>IFERROR(VLOOKUP(D2,DB!A:I,9,0),"")</f>
        <v>Latis</v>
      </c>
    </row>
    <row r="3" spans="1:13" ht="15" customHeight="1">
      <c r="A3" s="19"/>
      <c r="B3" s="75" t="str">
        <f>IFERROR(VLOOKUP(D3,DB!A:K,11,0),"")</f>
        <v/>
      </c>
      <c r="C3" s="18"/>
      <c r="D3" s="75"/>
      <c r="E3" s="18"/>
      <c r="F3" s="20"/>
      <c r="G3" s="21">
        <f t="shared" ca="1" si="0"/>
        <v>45933.58040324074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45933.58040324074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45933.58040324074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45933.58040324074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45933.58040324074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45933.58040324074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45933.58040324074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45933.580403009262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45933.580403009262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45933.580403009262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45933.580403009262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45933.58040324074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45933.58040324074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45933.58040324074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45933.58040324074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45933.58040324074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45933.58040324074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45933.58040324074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45933.58040324074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45933.58040324074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45933.58040324074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45933.58040324074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45933.58040324074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45933.58040324074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45933.58040324074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45933.58040324074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45933.58040324074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45933.58040324074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45933.58040324074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45933.58040324074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45933.58040324074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45933.58040324074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45933.58040324074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45933.58040324074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45933.58040324074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45933.58040324074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45933.58040324074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45933.58040324074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45933.58040324074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45933.58040324074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45933.58040324074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45933.58040324074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45933.58040324074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45933.58040324074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45933.58040324074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45933.58040324074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45933.58040324074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45933.58040324074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45933.58040324074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45933.58040324074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45933.58040324074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45933.58040324074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45933.58040324074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45933.58040324074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45933.58040324074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45933.58040324074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45933.58040324074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45933.58040324074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45933.58040324074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45933.58040324074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45933.58040324074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45933.58040324074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45933.58040324074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45933.58040324074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45933.58040324074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45933.58040324074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45933.58040324074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45933.58040324074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45933.58040324074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45933.58040324074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45933.58040324074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45933.58040324074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45933.58040324074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45933.58040324074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45933.58040324074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45933.58040324074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45933.58040324074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45933.58040324074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45933.58040324074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45933.58040324074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45933.58040324074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45933.58040324074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45933.58040324074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45933.58040324074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45933.58040324074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45933.58040324074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45933.58040324074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45933.58040324074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45933.58040324074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45933.58040324074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45933.58040324074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45933.58040324074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45933.58040324074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45933.58040324074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45933.58040324074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45933.58040324074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45933.58040324074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45933.58040324074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45933.58040324074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45933.58040324074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45933.58040324074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45933.58040324074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45933.58040324074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45933.58040324074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45933.58040324074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45933.58040324074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45933.58040324074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45933.58040324074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45933.58040324074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45933.58040324074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45933.58040324074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45933.58040324074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45933.58040324074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45933.58040324074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45933.58040324074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45933.58040324074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45933.58040324074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45933.58040324074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45933.58040324074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45933.58040324074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45933.58040324074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45933.58040324074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45933.58040324074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45933.58040324074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45933.58040324074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45933.58040324074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45933.58040324074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45933.58040324074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45933.58040324074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45933.58040324074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45933.58040324074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45933.58040324074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45933.58040324074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45933.58040324074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45933.58040324074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45933.58040324074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45933.58040324074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45933.58040324074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45933.58040324074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45933.58040324074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45933.58040324074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45933.58040324074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45933.58040324074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45933.58040324074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45933.58040324074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45933.58040324074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45933.58040324074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45933.58040324074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45933.58040324074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45933.58040324074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45933.58040324074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45933.58040324074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45933.58040324074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45933.58040324074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45933.58040324074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45933.58040324074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45933.58040324074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45933.58040324074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45933.58040324074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45933.58040324074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45933.58040324074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45933.58040324074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45933.58040324074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45933.58040324074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45933.58040324074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45933.58040324074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45933.58040324074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45933.58040324074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45933.58040324074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45933.58040324074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45933.58040324074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45933.58040324074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45933.58040324074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45933.58040324074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45933.58040324074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45933.58040324074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45933.58040324074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45933.58040324074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45933.58040324074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45933.58040324074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45933.58040324074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45933.58040324074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45933.58040324074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45933.58040324074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45933.58040324074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45933.58040324074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45933.58040324074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45933.58040324074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45933.58040324074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45933.58040324074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45933.58040324074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45933.58040324074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45933.58040324074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45933.58040324074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45933.58040324074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45933.58040324074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45933.58040324074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45933.58040324074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45933.58040324074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45933.58040324074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45933.58040324074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45933.58040324074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45933.58040324074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45933.58040324074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45933.58040324074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45933.58040324074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45933.58040324074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45933.58040324074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45933.58040324074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45933.58040324074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45933.58040324074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45933.58040324074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45933.58040324074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45933.58040324074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45933.58040324074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45933.58040324074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45933.58040324074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45933.58040324074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45933.58040324074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45933.58040324074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45933.58040324074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45933.58040324074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45933.58040324074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45933.58040324074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45933.58040324074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45933.58040324074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45933.58040324074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45933.58040324074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45933.58040324074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45933.58040324074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45933.58040324074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45933.58040324074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45933.58040324074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45933.58040324074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45933.58040324074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45933.58040324074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45933.58040324074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45933.58040324074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45933.58040324074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45933.58040324074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45933.58040324074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45933.58040324074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45933.58040324074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45933.58040324074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45933.58040324074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45933.58040324074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45933.58040324074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45933.58040324074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45933.58040324074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45933.58040324074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45933.58040324074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45933.58040324074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45933.58040324074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45933.58040324074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45933.58040324074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45933.58040324074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45933.58040324074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45933.58040324074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45933.58040324074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45933.58040324074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45933.58040324074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45933.58040324074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45933.58040324074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45933.58040324074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45933.58040324074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45933.58040324074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45933.58040324074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45933.58040324074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45933.58040324074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45933.58040324074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45933.58040324074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45933.58040324074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45933.58040324074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45933.58040324074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45933.58040324074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45933.58040324074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45933.58040324074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45933.58040324074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45933.58040324074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45933.58040324074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45933.58040324074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45933.58040324074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45933.58040324074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45933.58040324074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45933.58040324074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45933.58040324074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45933.58040324074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45933.58040324074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45933.58040324074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45933.58040324074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45933.58040324074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45933.58040324074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45933.58040324074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45933.58040324074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45933.58040324074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45933.58040324074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45933.58040324074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45933.58040324074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45933.58040324074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45933.58040324074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45933.58040324074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45933.58040324074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45933.58040324074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45933.58040324074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45933.58040324074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45933.58040324074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45933.58040324074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45933.58040324074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45933.58040324074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45933.58040324074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45933.58040324074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45933.58040324074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45933.58040324074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45933.58040324074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45933.58040324074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45933.58040324074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45933.58040324074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45933.58040324074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45933.58040324074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45933.58040324074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45933.58040324074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45933.58040324074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45933.58040324074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45933.58040324074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45933.58040324074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45933.58040324074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45933.58040324074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45933.58040324074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45933.58040324074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45933.58040324074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45933.58040324074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45933.58040324074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45933.58040324074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45933.58040324074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45933.58040324074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45933.58040324074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45933.58040324074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45933.58040324074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45933.58040324074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45933.58040324074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45933.58040324074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45933.58040324074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45933.58040324074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45933.58040324074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45933.58040324074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45933.58040324074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45933.58040324074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45933.58040324074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45933.58040324074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45933.58040324074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45933.58040324074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45933.58040324074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45933.58040324074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45933.58040324074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45933.58040324074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45933.58040324074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45933.58040324074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45933.58040324074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45933.58040324074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45933.58040324074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45933.58040324074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45933.58040324074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45933.58040324074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45933.58040324074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45933.58040324074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45933.58040324074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45933.58040324074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45933.58040324074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45933.58040324074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45933.58040324074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45933.58040324074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45933.58040324074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45933.58040324074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45933.58040324074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45933.58040324074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45933.58040324074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45933.58040324074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45933.58040324074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45933.58040324074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45933.58040324074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45933.58040324074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45933.58040324074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45933.58040324074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45933.58040324074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45933.58040324074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45933.58040324074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45933.58040324074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45933.58040324074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45933.58040324074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45933.58040324074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45933.58040324074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45933.58040324074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45933.58040324074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45933.58040324074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45933.58040324074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45933.58040324074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45933.58040324074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45933.58040324074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45933.58040324074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45933.58040324074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45933.58040324074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45933.58040324074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45933.58040324074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45933.58040324074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45933.58040324074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45933.58040324074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45933.58040324074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45933.58040324074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45933.58040324074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45933.58040324074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45933.58040324074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45933.58040324074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45933.58040324074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45933.58040324074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45933.58040324074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45933.58040324074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45933.58040324074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45933.58040324074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45933.58040324074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45933.58040324074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45933.58040324074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45933.58040324074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45933.58040324074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45933.58040324074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45933.58040324074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45933.58040324074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45933.58040324074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45933.58040324074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45933.58040324074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45933.58040324074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45933.58040324074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45933.58040324074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45933.58040324074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45933.58040324074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45933.58040324074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45933.58040324074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45933.58040324074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45933.58040324074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45933.58040324074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45933.58040324074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45933.58040324074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45933.58040324074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45933.58040324074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45933.58040324074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45933.58040324074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45933.58040324074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45933.58040324074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45933.58040324074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45933.58040324074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45933.58040324074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45933.58040324074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45933.58040324074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45933.58040324074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45933.58040324074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45933.58040324074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45933.58040324074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45933.58040324074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45933.58040324074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45933.58040324074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45933.58040324074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45933.58040324074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45933.58040324074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45933.58040324074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45933.58040324074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45933.58040324074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45933.58040324074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45933.58040324074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45933.58040324074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45933.58040324074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45933.58040324074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45933.58040324074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45933.58040324074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45933.58040324074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45933.58040324074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45933.58040324074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45933.58040324074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45933.58040324074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45933.58040324074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45933.58040324074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45933.58040324074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45933.58040324074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45933.58040324074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45933.58040324074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45933.58040324074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45933.58040324074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45933.58040324074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45933.58040324074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45933.58040324074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45933.58040324074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45933.58040324074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45933.58040324074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45933.58040324074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45933.58040324074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45933.58040324074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45933.58040324074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45933.58040324074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45933.58040324074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45933.58040324074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45933.58040324074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45933.58040324074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45933.58040324074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45933.58040324074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45933.58040324074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45933.58040324074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45933.58040324074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45933.58040324074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45933.58040324074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45933.58040324074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45933.58040324074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45933.58040324074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45933.58040324074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45933.58040324074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45933.58040324074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45933.58040324074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45933.58040324074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45933.58040324074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45933.58040324074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45933.58040324074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45933.58040324074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45933.58040324074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45933.58040324074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45933.58040324074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45933.58040324074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45933.58040324074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45933.58040324074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45933.58040324074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45933.58040324074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45933.58040324074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45933.58040324074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45933.58040324074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45933.58040324074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45933.58040324074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45933.58040324074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45933.58040324074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45933.58040324074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45933.58040324074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45933.58040324074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45933.58040324074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45933.58040324074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45933.58040324074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45933.58040324074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45933.58040324074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45933.58040324074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45933.58040324074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45933.58040324074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45933.58040324074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45933.58040324074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45933.58040324074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45933.58040324074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45933.58040324074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45933.58040324074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45933.58040324074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45933.58040324074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45933.58040324074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45933.58040324074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45933.58040324074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45933.58040324074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45933.58040324074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45933.58040324074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45933.58040324074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45933.58040324074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45933.58040324074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45933.58040324074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45933.58040324074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45933.58040324074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45933.58040324074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45933.58040324074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45933.58040324074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45933.58040324074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45933.58040324074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45933.58040324074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45933.58040324074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45933.58040324074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45933.58040324074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45933.58040324074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45933.58040324074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45933.58040324074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45933.58040324074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45933.58040324074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45933.58040324074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45933.58040324074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45933.58040324074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45933.58040324074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45933.58040324074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45933.58040324074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45933.58040324074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45933.58040324074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45933.58040324074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45933.58040324074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45933.58040324074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45933.58040324074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45933.58040324074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45933.58040324074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45933.58040324074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45933.58040324074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45933.58040324074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45933.58040324074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45933.58040324074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45933.58040324074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45933.58040324074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45933.58040324074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45933.58040324074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45933.58040324074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45933.58040324074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45933.58040324074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45933.58040324074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45933.58040324074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45933.58040324074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45933.58040324074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45933.58040324074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45933.58040324074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45933.58040324074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45933.58040324074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45933.58040324074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45933.58040324074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45933.58040324074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45933.58040324074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45933.58040324074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45933.58040324074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45933.58040324074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45933.58040324074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45933.58040324074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45933.58040324074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45933.58040324074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45933.58040324074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45933.58040324074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45933.58040324074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45933.58040324074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45933.58040324074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45933.58040324074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45933.58040324074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45933.58040324074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45933.58040324074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45933.58040324074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45933.58040324074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45933.58040324074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45933.58040324074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45933.58040324074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45933.58040324074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45933.58040324074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45933.58040324074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45933.58040324074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45933.58040324074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45933.58040324074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45933.58040324074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45933.58040324074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45933.58040324074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45933.58040324074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45933.58040324074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45933.58040324074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45933.58040324074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45933.58040324074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45933.58040324074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45933.58040324074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45933.58040324074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45933.58040324074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45933.58040324074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45933.58040324074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45933.58040324074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45933.58040324074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45933.58040324074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45933.58040324074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45933.58040324074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45933.58040324074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45933.58040324074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45933.58040324074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45933.58040324074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45933.58040324074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45933.58040324074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45933.58040324074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45933.58040324074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45933.58040324074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45933.58040324074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45933.58040324074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45933.58040324074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45933.58040324074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45933.58040324074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45933.58040324074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45933.58040324074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45933.58040324074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45933.58040324074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45933.58040324074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45933.58040324074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45933.58040324074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45933.58040324074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45933.58040324074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45933.58040324074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45933.58040324074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45933.58040324074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45933.58040324074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45933.58040324074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45933.58040324074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45933.58040324074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45933.58040324074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45933.58040324074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45933.58040324074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45933.58040324074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45933.58040324074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45933.58040324074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45933.58040324074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45933.58040324074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45933.58040324074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45933.58040324074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45933.58040324074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45933.58040324074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45933.58040324074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45933.58040324074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45933.58040324074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45933.58040324074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45933.58040324074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45933.58040324074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45933.58040324074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45933.58040324074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45933.58040324074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45933.58040324074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45933.58040324074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45933.58040324074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45933.58040324074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45933.58040324074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45933.58040324074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45933.58040324074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45933.58040324074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45933.58040324074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45933.58040324074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45933.58040324074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45933.58040324074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45933.58040324074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45933.58040324074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45933.58040324074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45933.58040324074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45933.58040324074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45933.58040324074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45933.58040324074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45933.58040324074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45933.58040324074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45933.58040324074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45933.58040324074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45933.58040324074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45933.58040324074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45933.58040324074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45933.58040324074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45933.58040324074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45933.58040324074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45933.58040324074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45933.58040324074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45933.58040324074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45933.58040324074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45933.58040324074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45933.58040324074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45933.58040324074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45933.58040324074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45933.58040324074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45933.58040324074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45933.58040324074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45933.58040324074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45933.58040324074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45933.58040324074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45933.58040324074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45933.58040324074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45933.58040324074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45933.58040324074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45933.58040324074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45933.58040324074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45933.58040324074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45933.58040324074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45933.58040324074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45933.58040324074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45933.58040324074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45933.58040324074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45933.58040324074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45933.58040324074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45933.58040324074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45933.58040324074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45933.58040324074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45933.58040324074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45933.58040324074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45933.58040324074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45933.58040324074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45933.58040324074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45933.58040324074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45933.58040324074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45933.58040324074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45933.58040324074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45933.58040324074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45933.58040324074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45933.58040324074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45933.58040324074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45933.58040324074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45933.58040324074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45933.58040324074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45933.58040324074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45933.58040324074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45933.58040324074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45933.58040324074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45933.58040324074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45933.58040324074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45933.58040324074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45933.58040324074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45933.58040324074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45933.58040324074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45933.58040324074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45933.58040324074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45933.58040324074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45933.58040324074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45933.58040324074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45933.58040324074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45933.58040324074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45933.58040324074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45933.58040324074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45933.58040324074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45933.58040324074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45933.58040324074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45933.58040324074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45933.58040324074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45933.58040324074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45933.58040324074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45933.58040324074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45933.58040324074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45933.58040324074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45933.58040324074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45933.58040324074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45933.58040324074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45933.58040324074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45933.58040324074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45933.58040324074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45933.58040324074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45933.58040324074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45933.58040324074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45933.58040324074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45933.58040324074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45933.58040324074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45933.58040324074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45933.58040324074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45933.58040324074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45933.58040324074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45933.58040324074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45933.58040324074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45933.58040324074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45933.58040324074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45933.58040324074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45933.58040324074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45933.58040324074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45933.58040324074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45933.58040324074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45933.58040324074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45933.58040324074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45933.58040324074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45933.58040324074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45933.58040324074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45933.58040324074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45933.58040324074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45933.58040324074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45933.58040324074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45933.58040324074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45933.58040324074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45933.58040324074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45933.58040324074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45933.58040324074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45933.58040324074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45933.58040324074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45933.58040324074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45933.58040324074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45933.58040324074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45933.58040324074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45933.58040324074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45933.58040324074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45933.58040324074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45933.58040324074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45933.58040324074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45933.58040324074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45933.58040324074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45933.58040324074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45933.58040324074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45933.58040324074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45933.58040324074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45933.58040324074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45933.58040324074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45933.58040324074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45933.58040324074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45933.58040324074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45933.58040324074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45933.58040324074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45933.58040324074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45933.58040324074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45933.58040324074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45933.58040324074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45933.58040324074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45933.58040324074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45933.58040324074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45933.58040324074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45933.58040324074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45933.58040324074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45933.58040324074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45933.58040324074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45933.58040324074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45933.58040324074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45933.58040324074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45933.58040324074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45933.58040324074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45933.58040324074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45933.58040324074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45933.58040324074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45933.58040324074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45933.58040324074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45933.58040324074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45933.58040324074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45933.58040324074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45933.58040324074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45933.58040324074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45933.58040324074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45933.58040324074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45933.58040324074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45933.58040324074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45933.58040324074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45933.58040324074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45933.58040324074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45933.58040324074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45933.58040324074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45933.58040324074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45933.58040324074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45933.58040324074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45933.58040324074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45933.58040324074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45933.58040324074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45933.58040324074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45933.58040324074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45933.58040324074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45933.58040324074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45933.58040324074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45933.58040324074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45933.58040324074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45933.58040324074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45933.58040324074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45933.58040324074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45933.58040324074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45933.58040324074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45933.58040324074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45933.58040324074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45933.58040324074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45933.58040324074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45933.58040324074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45933.58040324074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45933.58040324074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45933.58040324074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45933.58040324074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45933.58040324074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45933.58040324074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45933.58040324074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45933.58040324074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45933.58040324074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45933.58040324074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45933.58040324074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45933.58040324074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45933.58040324074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45933.58040324074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45933.58040324074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45933.58040324074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45933.58040324074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45933.58040324074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45933.58040324074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45933.58040324074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45933.58040324074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45933.58040324074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45933.58040324074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45933.58040324074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45933.58040324074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45933.58040324074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45933.58040324074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45933.58040324074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45933.58040324074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45933.58040324074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45933.58040324074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45933.58040324074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45933.58040324074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45933.58040324074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45933.58040324074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45933.58040324074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45933.58040324074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45933.58040324074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45933.58040324074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45933.58040324074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45933.58040324074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45933.58040324074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45933.58040324074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45933.58040324074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45933.58040324074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45933.58040324074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45933.58040324074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45933.58040324074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45933.58040324074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45933.58040324074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45933.58040324074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45933.58040324074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45933.58040324074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45933.58040324074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45933.58040324074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45933.58040324074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45933.58040324074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45933.58040324074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45933.58040324074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45933.58040324074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45933.58040324074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45933.58040324074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45933.58040324074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45933.58040324074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45933.58040324074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45933.58040324074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45933.58040324074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45933.58040324074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45933.58040324074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45933.58040324074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45933.58040324074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45933.58040324074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45933.58040324074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45933.58040324074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45933.58040324074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45933.58040324074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45933.58040324074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45933.58040324074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45933.58040324074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45933.58040324074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45933.58040324074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45933.58040324074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45933.58040324074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45933.58040324074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45933.58040324074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45933.58040324074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45933.58040324074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45933.58040324074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45933.58040324074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45933.58040324074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45933.58040324074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45933.58040324074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45933.58040324074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45933.58040324074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45933.58040324074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45933.58040324074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45933.58040324074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45933.58040324074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45933.58040324074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45933.58040324074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45933.58040324074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45933.58040324074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45933.58040324074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45933.58040324074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45933.58040324074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45933.58040324074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45933.58040324074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45933.58040324074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45933.58040324074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45933.58040324074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45933.58040324074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45933.58040324074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45933.58040324074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45933.58040324074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45933.58040324074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45933.58040324074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45933.58040324074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45933.58040324074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45933.58040324074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45933.58040324074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45933.58040324074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45933.58040324074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45933.58040324074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45933.58040324074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45933.58040324074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45933.58040324074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45933.58040324074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45933.58040324074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45933.58040324074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45933.58040324074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45933.58040324074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45933.58040324074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45933.58040324074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45933.58040324074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45933.58040324074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45933.58040324074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45933.58040324074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45933.58040324074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45933.58040324074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45933.58040324074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45933.58040324074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45933.58040324074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45933.58040324074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45933.58040324074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45933.58040324074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45933.58040324074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45933.58040324074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45933.58040324074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45933.58040324074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45933.58040324074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45933.58040324074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45933.58040324074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45933.58040324074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45933.58040324074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45933.58040324074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45933.58040324074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45933.58040324074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45933.58040324074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45933.58040324074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45933.58040324074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45933.58040324074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45933.58040324074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45933.58040324074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45933.58040324074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45933.58040324074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45933.58040324074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45933.58040324074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45933.58040324074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45933.58040324074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45933.58040324074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45933.58040324074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45933.58040324074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45933.58040324074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45933.58040324074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45933.58040324074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45933.58040324074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45933.58040324074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45933.58040324074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45933.58040324074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45933.58040324074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45933.58040324074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45933.58040324074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45933.58040324074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45933.58040324074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45933.58040324074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45933.58040324074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45933.58040324074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45933.58040324074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45933.58040324074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45933.58040324074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45933.58040324074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45933.58040324074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45933.58040324074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45933.58040324074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45933.58040324074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45933.58040324074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45933.58040324074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45933.58040324074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45933.58040324074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45933.58040324074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45933.58040324074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45933.58040324074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45933.58040324074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45933.58040324074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45933.58040324074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45933.58040324074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45933.58040324074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45933.58040324074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45933.58040324074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45933.58040324074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45933.58040324074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45933.58040324074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45933.58040324074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45933.58040324074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45933.58040324074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45933.58040324074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45933.58040324074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45933.58040324074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45933.58040324074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45933.58040324074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45933.58040324074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45933.58040324074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45933.58040324074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45933.58040324074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45933.58040324074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45933.58040324074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45933.58040324074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45933.58040324074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45933.58040324074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45933.58040324074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45933.58040324074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45933.58040324074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45933.58040324074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45933.58040324074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45933.58040324074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45933.58040324074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45933.58040324074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45933.58040324074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45933.58040324074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45933.58040324074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45933.58040324074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45933.58040324074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45933.58040324074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45933.58040324074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45933.58040324074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45933.58040324074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45933.58040324074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45933.58040324074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45933.58040324074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45933.58040324074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45933.58040324074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45933.58040324074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45933.58040324074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45933.58040324074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45933.58040324074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45933.58040324074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45933.58040324074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45933.58040324074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45933.58040324074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45933.58040324074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45933.58040324074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45933.58040324074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45933.58040324074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45933.58040324074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45933.58040324074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45933.58040324074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45933.58040324074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45933.58040324074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45933.58040324074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45933.58040324074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45933.58040324074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45933.58040324074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45933.58040324074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45933.58040324074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45933.58040324074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45933.58040324074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45933.58040324074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45933.58040324074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45933.58040324074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45933.58040324074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45933.58040324074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45933.58040324074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45933.58040324074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45933.58040324074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45933.58040324074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45933.58040324074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45933.58040324074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13" sqref="D1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230.09968541666603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2.690125231485581</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0.53138680556003237</v>
      </c>
      <c r="H4" s="113">
        <v>45932.794976851852</v>
      </c>
      <c r="I4" s="110" t="str">
        <f>IFERROR(VLOOKUP(D4,DB!A:F,6,0),"")</f>
        <v>SCECO</v>
      </c>
      <c r="J4" s="110" t="str">
        <f>IFERROR(VLOOKUP(D4,DB!A:G,7,0),"")</f>
        <v>Vandalized+Vandalized</v>
      </c>
      <c r="K4" s="115" t="s">
        <v>39065</v>
      </c>
      <c r="L4" s="107" t="str">
        <f>IFERROR(VLOOKUP(D4,DB!A:I,9,0),"")</f>
        <v>Latis</v>
      </c>
    </row>
    <row r="5" spans="1:16" ht="15" customHeight="1">
      <c r="A5" s="110" t="s">
        <v>39066</v>
      </c>
      <c r="B5" s="110" t="str">
        <f>IFERROR(VLOOKUP(D5,DB!A:K,11,0),"")</f>
        <v>R4</v>
      </c>
      <c r="C5" s="111">
        <v>1</v>
      </c>
      <c r="D5" s="107" t="s">
        <v>25920</v>
      </c>
      <c r="E5" s="112" t="s">
        <v>38964</v>
      </c>
      <c r="F5" s="113">
        <v>45933.468229166669</v>
      </c>
      <c r="G5" s="114">
        <f ca="1">IFERROR(NOW()-F5,"")</f>
        <v>0.11217384259362007</v>
      </c>
      <c r="H5" s="113">
        <v>45933.462314814817</v>
      </c>
      <c r="I5" s="110" t="str">
        <f>IFERROR(VLOOKUP(D5,DB!A:F,6,0),"")</f>
        <v>SCECO</v>
      </c>
      <c r="J5" s="110" t="str">
        <f>IFERROR(VLOOKUP(D5,DB!A:G,7,0),"")</f>
        <v>Dead</v>
      </c>
      <c r="K5" s="115" t="s">
        <v>39067</v>
      </c>
      <c r="L5" s="107" t="str">
        <f>IFERROR(VLOOKUP(D5,DB!A:I,9,0),"")</f>
        <v>Latis</v>
      </c>
    </row>
    <row r="6" spans="1:16" ht="15" customHeight="1">
      <c r="A6" s="110" t="s">
        <v>39068</v>
      </c>
      <c r="B6" s="110" t="str">
        <f>IFERROR(VLOOKUP(D6,DB!A:K,11,0),"")</f>
        <v>R4</v>
      </c>
      <c r="C6" s="111">
        <v>1</v>
      </c>
      <c r="D6" s="107" t="s">
        <v>36364</v>
      </c>
      <c r="E6" s="112" t="s">
        <v>38964</v>
      </c>
      <c r="F6" s="113">
        <v>45933.516493055555</v>
      </c>
      <c r="G6" s="114">
        <f ca="1">IFERROR(NOW()-F6,"")</f>
        <v>6.3909953707479872E-2</v>
      </c>
      <c r="H6" s="113">
        <v>45933.510787037034</v>
      </c>
      <c r="I6" s="110" t="str">
        <f>IFERROR(VLOOKUP(D6,DB!A:F,6,0),"")</f>
        <v>SCECO</v>
      </c>
      <c r="J6" s="110" t="str">
        <f>IFERROR(VLOOKUP(D6,DB!A:G,7,0),"")</f>
        <v>In progress</v>
      </c>
      <c r="K6" s="115" t="s">
        <v>39069</v>
      </c>
      <c r="L6" s="107" t="str">
        <f>IFERROR(VLOOKUP(D6,DB!A:I,9,0),"")</f>
        <v>Latis</v>
      </c>
    </row>
    <row r="7" spans="1:16" ht="15" customHeight="1">
      <c r="A7" s="110" t="s">
        <v>39070</v>
      </c>
      <c r="B7" s="110" t="str">
        <f>IFERROR(VLOOKUP(D7,DB!A:K,11,0),"")</f>
        <v>R4</v>
      </c>
      <c r="C7" s="111">
        <v>1</v>
      </c>
      <c r="D7" s="107" t="s">
        <v>36845</v>
      </c>
      <c r="E7" s="112" t="s">
        <v>38964</v>
      </c>
      <c r="F7" s="113">
        <v>45933.509375000001</v>
      </c>
      <c r="G7" s="114">
        <f ca="1">IFERROR(NOW()-F7,"")</f>
        <v>7.1028009260771796E-2</v>
      </c>
      <c r="H7" s="113">
        <v>45933.538194444445</v>
      </c>
      <c r="I7" s="110" t="str">
        <f>IFERROR(VLOOKUP(D7,DB!A:F,6,0),"")</f>
        <v>Generator-SG</v>
      </c>
      <c r="J7" s="110" t="str">
        <f>IFERROR(VLOOKUP(D7,DB!A:G,7,0),"")</f>
        <v>Weak</v>
      </c>
      <c r="K7" s="115" t="s">
        <v>39069</v>
      </c>
      <c r="L7" s="107" t="str">
        <f>IFERROR(VLOOKUP(D7,DB!A:I,9,0),"")</f>
        <v>Latis</v>
      </c>
    </row>
    <row r="8" spans="1:16" ht="15" customHeight="1">
      <c r="A8" s="110"/>
      <c r="B8" s="110" t="str">
        <f>IFERROR(VLOOKUP(D8,DB!A:K,11,0),"")</f>
        <v/>
      </c>
      <c r="C8" s="111"/>
      <c r="D8" s="107"/>
      <c r="E8" s="112"/>
      <c r="F8" s="113"/>
      <c r="G8" s="114">
        <f ca="1">IFERROR(NOW()-F8,"")</f>
        <v>45933.580403009262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45933.580403009262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45933.580403009262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45933.580403009262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45933.580403009262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45933.580403009262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45933.580403009262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45933.580403009262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45933.580403009262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45933.580403009262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45933.580403009262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45933.580403009262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45933.580403009262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45933.580403009262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45933.580403009262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45933.580403009262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45933.580403009262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45933.580403009262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45933.580403009262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45933.580403009262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45933.580403009262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45933.580403009262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45933.580403009262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45933.580403009262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45933.580403009262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45933.580403009262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45933.580403009262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45933.580403009262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45933.580403009262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45933.580403009262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45933.580403009262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45933.580403009262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45933.580403009262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45933.580403009262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45933.580403009262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45933.580403009262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45933.580403009262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45933.580403009262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45933.580403009262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45933.580403009262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45933.580403009262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45933.580403009262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45933.580403009262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45933.580403009262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45933.580403009262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45933.580403009262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45933.580403009262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45933.580403009262</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41.748343055551231</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39047</v>
      </c>
      <c r="F3" s="38">
        <v>45926.188877314817</v>
      </c>
      <c r="G3" s="39">
        <f ca="1">IFERROR(NOW()-F3,"-")</f>
        <v>7.3915256944455905</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37" t="s">
        <v>35264</v>
      </c>
      <c r="E4" s="37" t="s">
        <v>38964</v>
      </c>
      <c r="F4" s="38">
        <v>45933.532418981478</v>
      </c>
      <c r="G4" s="39">
        <f ca="1">IFERROR(NOW()-F4,"-")</f>
        <v>4.7984027783968486E-2</v>
      </c>
      <c r="H4" s="38">
        <v>45933.52616898148</v>
      </c>
      <c r="I4" s="37" t="str">
        <f>IFERROR(VLOOKUP(D4,DB!A:F,6,0),"")</f>
        <v>Generator-SG</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45933.580403009262</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45933.580403009262</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45933.580403009262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45933.580403009262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45933.580403009262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45933.580403009262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45933.580403009262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45933.580403009262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45933.580403009262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45933.580403009262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45933.580403009262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45933.580403009262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45933.580403009262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45933.580403009262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45933.580403009262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45933.580403009262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45933.580403009262</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45933.580403009262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45933.580403009262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45933.580403009262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45933.580403009262</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45933.580403009262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45933.580403009262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45933.580403009262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45933.580403009262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45933.580403009262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45933.580403009262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45933.580403009262</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45933.580403009262</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45933.580403009262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45933.580403009262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45933.580403009262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45933.580403009262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45933.580403009262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45933.580403009262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45933.580403009262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45933.580403009262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45933.580403009262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45933.580403009262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45933.580403009262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45933.580403009262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45933.580403009262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45933.580403009262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45933.580403009262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45933.580403009262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45933.580403009262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45933.580403009262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45933.580403009262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45933.580403009262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45933.580403009262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45933.580403009262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45933.580403009262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45933.580403009262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45933.580403009262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45933.580403009262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45933.580403009262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45933.580403009262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45933.580403009262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45933.580403009262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45933.580403009262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45933.580403009262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45933.580403009262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45933.580403009262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45933.580403009262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45933.580403009262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45933.580403009262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45933.580403009262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45933.580403009262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45933.580403009262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45933.580403009262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45933.580403009262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45933.580403009262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45933.580403009262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45933.580403009262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45933.580403009262</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45933.580403009262</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45933.580403009262</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45933.580403009262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45933.580403009262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45933.580403009262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45933.580403009262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45933.580403009262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45933.580403009262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45933.580403009262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45933.580403009262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45933.580403009262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45933.580403009262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45933.580403009262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45933.580403009262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45933.580403009262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45933.580403009262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45933.580403009262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45933.580403009262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45933.580403009262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45933.580403009262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45933.580403009262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45933.580403009262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45933.580403009262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45933.580403009262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45933.580403009262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45933.580403009262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45933.580403009262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45933.580403009262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45933.580403009262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45933.580403009262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45933.580403009262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45933.580403009262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45933.580403009262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45933.580403009262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45933.580403009262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45933.580403009262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45933.580403009262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45933.580403009262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45933.580403009262</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45933.580403009262</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45933.580403009262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45933.580403009262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45933.580403009262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45933.580403009262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45933.580403009262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45933.580403009262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45933.580403009262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45933.580403009262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45933.580403009262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45933.580403009262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45933.580403009262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45933.580403009262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45933.580403009262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45933.580403009262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45933.580403009262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45933.580403009262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45933.580403009262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45933.580403009262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45933.580403009262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45933.580403009262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45933.580403009262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45933.580403009262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45933.580403009262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45933.580403009262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45933.580403009262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45933.580403009262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45933.580403009262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45933.580403009262</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45933.580403009262</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45933.580403009262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45933.580403009262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45933.580403009262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45933.580403009262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45933.580403009262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45933.580403009262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45933.580403009262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45933.580403009262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45933.580403009262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45933.580403009262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45933.580403009262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45933.580403009262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45933.580403009262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45933.580403009262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45933.580403009262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45933.580403009262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45933.580403009262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45933.580403009262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45933.580403009262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45933.580403009262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45933.580403009262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45933.580403009262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45933.580403009262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45933.580403009262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45933.580403009262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45933.580403009262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45933.580403009262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45933.580403009262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45933.580403009262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45933.580403009262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45933.580403009262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45933.580403009262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45933.580403009262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45933.580403009262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45933.580403009262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45933.580403009262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45933.580403009262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45933.580403009262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45933.580403009262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45933.580403009262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45933.580403009262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45933.580403009262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45933.580403009262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45933.580403009262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45933.580403009262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45933.580403009262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45933.580403009262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45933.580403009262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45933.580403009262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45933.580403009262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45933.580403009262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45933.580403009262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45933.580403009262</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45933.580403009262</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45929.14371527778</v>
      </c>
      <c r="G2" s="139">
        <f ca="1">IFERROR(NOW()-F2,"-")</f>
        <v>4.4366877314823796</v>
      </c>
      <c r="H2" s="137">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6.8075557870397461</v>
      </c>
      <c r="H3" s="137">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45932.818645833337</v>
      </c>
      <c r="G4" s="139">
        <f ca="1">IFERROR(NOW()-F4,"-")</f>
        <v>0.76175717592559522</v>
      </c>
      <c r="H4" s="138">
        <v>45931.969363425924</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39082</v>
      </c>
      <c r="B5" s="137" t="str">
        <f>IFERROR(VLOOKUP(D5,DB!A:K,11,0),"")</f>
        <v>R6</v>
      </c>
      <c r="C5" s="137">
        <v>3</v>
      </c>
      <c r="D5" s="137" t="s">
        <v>32068</v>
      </c>
      <c r="E5" s="137" t="s">
        <v>38964</v>
      </c>
      <c r="F5" s="140">
        <v>45933.467604166668</v>
      </c>
      <c r="G5" s="137">
        <f ca="1">IFERROR(NOW()-F5,"-")</f>
        <v>0.11279884259420214</v>
      </c>
      <c r="H5" s="140">
        <v>45933.490983796299</v>
      </c>
      <c r="I5" s="137" t="str">
        <f>IFERROR(VLOOKUP(D5,DB!A:F,6,0),"")</f>
        <v>SCECO</v>
      </c>
      <c r="J5" s="137" t="str">
        <f>IFERROR(VLOOKUP(D5,DB!A:G,7,0),"")</f>
        <v>Dead</v>
      </c>
      <c r="K5" s="137" t="s">
        <v>39083</v>
      </c>
      <c r="L5" s="137" t="str">
        <f>IFERROR(VLOOKUP(D5,DB!A:I,9,0),"")</f>
        <v>Latis</v>
      </c>
    </row>
    <row r="6" spans="1:16383" ht="31.5" customHeight="1">
      <c r="A6" s="121"/>
      <c r="B6" s="137" t="str">
        <f>IFERROR(VLOOKUP(D6,DB!A:K,11,0),"")</f>
        <v/>
      </c>
      <c r="C6" s="137"/>
      <c r="D6" s="137"/>
      <c r="E6" s="137"/>
      <c r="F6" s="137"/>
      <c r="G6" s="137">
        <f ca="1">IFERROR(NOW()-F6,"-")</f>
        <v>45933.580403009262</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45933.580403009262</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45933.580403009262</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45933.580403009262</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45933.580403009262</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45933.580403009262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45933.580403009262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45933.580403009262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45933.580403009262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45933.580403009262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45933.580403009262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45933.580403009262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45933.580403009262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45933.580403009262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45933.580403009262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45933.580403009262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45933.580403009262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45933.580403009262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45933.580403009262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45933.580403009262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45933.580403009262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45933.580403009262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45933.580403009262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45933.580403009262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45933.580403009262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45933.580403009262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45933.580403009262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45933.580403009262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45933.580403009262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45933.580403009262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45933.580403009262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45933.580403009262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45933.580403009262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45933.580403009262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45933.580403009262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45933.580403009262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45933.580403009262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45933.580403009262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45933.580403009262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45933.580403009262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45933.580403009262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45933.580403009262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45933.580403009262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45933.580403009262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45933.580403009262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45933.580403009262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45933.580403009262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45933.580403009262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45933.580403009262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45933.580403009262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45933.580403009262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45933.580403009262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45933.580403009262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45933.580403009262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45933.580403009262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45933.580403009262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45933.580403009262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45933.580403009262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45933.580403009262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45933.580403009262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45933.580403009262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45933.580403009262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45933.580403009262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45933.580403009262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45933.580403009262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45933.580403009262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45933.580403009262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45933.580403009262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45933.580403009262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45933.580403009262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45933.580403009262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45933.580403009262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45933.580403009262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45933.580403009262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45933.580403009262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45933.580403009262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45933.580403009262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45933.580403009262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45933.580403009262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45933.580403009262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45933.580403009262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45933.580403009262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45933.580403009262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45933.580403009262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45933.580403009262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45933.580403009262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45933.580403009262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45933.580403009262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45933.580403009262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45933.580403009262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45933.580403009262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45933.580403009262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45933.580403009262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45933.580403009262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45933.580403009262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45933.580403009262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45933.580403009262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45933.580403009262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45933.580403009262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45933.580403009262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45933.580403009262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45933.580403009262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45933.580403009262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45933.580403009262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45933.580403009262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45933.580403009262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45933.580403009262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45933.580403009262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45933.580403009262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45933.580403009262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45933.580403009262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45933.580403009262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45933.580403009262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45933.580403009262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45933.580403009262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45933.580403009262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45933.580403009262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45933.580403009262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45933.580403009262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45933.580403009262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45933.580403009262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45933.580403009262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45933.580403009262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45933.580403009262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45933.580403009262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45933.580403009262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45933.580403009262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45933.580403009262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45933.580403009262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45933.580403009262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45933.580403009262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45933.580403009262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45933.580403009262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45933.580403009262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45933.580403009262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45933.580403009262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45933.580403009262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45933.580403009262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45933.580403009262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45933.580403009262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45933.580403009262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45933.580403009262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45933.580403009262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45933.580403009262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45933.580403009262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45933.580403009262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45933.580403009262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45933.580403009262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45933.580403009262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45933.580403009262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45933.580403009262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45933.580403009262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45933.580403009262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45933.580403009262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45933.580403009262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45933.580403009262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45933.580403009262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45933.580403009262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45933.580403009262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45933.580403009262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45933.580403009262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45933.580403009262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45933.580403009262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45933.580403009262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45933.580403009262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45933.580403009262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45933.580403009262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45933.580403009262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45933.580403009262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45933.580403009262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45933.580403009262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45933.580403009262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45933.580403009262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45933.580403009262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45933.580403009262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45933.580403009262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45933.580403009262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45933.580403009262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45933.580403009262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45933.580403009262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45933.580403009262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45933.580403009262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45933.580403009262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45933.580403009262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45933.580403009262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45933.580403009262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45933.580403009262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45933.580403009262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45933.580403009262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45933.580403009262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45933.580403009262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45933.580403009262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45933.580403009262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45933.580403009262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45933.580403009262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45933.580403009262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45933.580403009262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45933.580403009262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45933.580403009262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45933.580403009262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45933.580403009262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45933.580403009262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45933.580403009262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45933.580403009262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45933.580403009262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45933.580403009262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45933.580403009262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45933.580403009262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45933.580403009262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45933.580403009262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45933.580403009262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45933.580403009262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45933.580403009262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45933.580403009262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45933.580403009262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45933.580403009262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45933.580403009262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45933.580403009262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45933.580403009262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45933.580403009262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45933.580403009262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45933.580403009262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45933.580403009262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45933.580403009262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45933.580403009262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45933.580403009262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45933.580403009262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45933.580403009262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45933.580403009262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45933.580403009262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45933.580403009262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45933.580403009262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45933.580403009262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45933.580403009262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45933.580403009262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45933.580403009262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45933.580403009262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45933.580403009262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45933.580403009262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45933.580403009262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45933.580403009262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45933.580403009262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45933.580403009262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45933.580403009262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45933.580403009262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45933.580403009262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45933.580403009262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45933.580403009262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45933.580403009262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45933.580403009262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45933.580403009262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45933.580403009262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45933.580403009262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45933.580403009262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45933.580403009262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45933.580403009262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45933.580403009262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45933.580403009262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45933.580403009262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45933.580403009262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45933.580403009262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45933.580403009262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45933.580403009262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45933.580403009262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45933.580403009262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45933.580403009262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45933.580403009262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45933.580403009262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45933.580403009262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45933.580403009262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45933.580403009262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45933.580403009262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45933.580403009262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45933.580403009262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45933.580403009262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45933.580403009262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45933.580403009262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45933.580403009262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45933.580403009262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45933.580403009262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45933.580403009262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45933.580403009262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45933.580403009262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45933.580403009262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45933.580403009262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45933.580403009262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45933.580403009262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45933.580403009262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45933.580403009262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45933.580403009262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45933.580403009262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45933.580403009262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45933.580403009262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45933.580403009262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45933.580403009262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45933.580403009262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45933.580403009262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45933.580403009262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45933.580403009262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45933.580403009262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45933.580403009262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45933.580403009262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45933.580403009262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45933.580403009262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45933.580403009262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45933.580403009262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45933.580403009262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45933.580403009262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45933.580403009262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45933.580403009262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45933.580403009262</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2025-10-03T10:55:51Z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