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27" documentId="13_ncr:1_{F6CB121F-512D-4AA6-A0C1-0FB36C537598}" xr6:coauthVersionLast="47" xr6:coauthVersionMax="47" xr10:uidLastSave="{DD2C2934-4430-4604-9A72-046CD8C535F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<sst xmlns="http://schemas.openxmlformats.org/spreadsheetml/2006/main" count="178603" uniqueCount="39085">
  <si>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</si>
  <si>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</si>
  <si>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</si>
  <si>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</si>
  <si>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</si>
  <si>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</si>
  <si>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</si>
  <si>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</si>
  <si>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</si>
  <si>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</si>
  <si>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</si>
  <si>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</si>
  <si>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</si>
  <si>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</si>
  <si>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</si>
  <si>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</si>
  <si>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</si>
  <si>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</si>
  <si>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</si>
  <si>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</si>
  <si>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</si>
  <si>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</si>
  <si>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</si>
  <si>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</si>
  <si>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</si>
  <si>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</si>
  <si>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</si>
  <si>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</si>
  <si>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</si>
  <si>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</si>
  <si>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</si>
  <si>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</si>
  <si>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</si>
  <si>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</si>
  <si>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</si>
  <si>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</si>
  <si>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</si>
  <si>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</si>
  <si>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</si>
  <si>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</si>
  <si>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</si>
  <si>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</si>
  <si>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</si>
  <si>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</si>
  <si>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</si>
  <si>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</si>
  <si>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</si>
  <si>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</si>
  <si>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</si>
  <si>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</si>
  <si>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</si>
  <si>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</si>
  <si>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</si>
  <si>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</si>
  <si>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</si>
  <si>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</si>
  <si>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</si>
  <si>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</si>
  <si>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</si>
  <si>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</si>
  <si>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</si>
  <si>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</si>
  <si>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</si>
  <si>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</si>
  <si>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</si>
  <si>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</si>
  <si>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</si>
  <si>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</si>
  <si>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</si>
  <si>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</si>
  <si>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</si>
  <si>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</si>
  <si>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</si>
  <si>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</si>
  <si>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</si>
  <si>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</si>
  <si>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</si>
  <si>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</si>
  <si>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</si>
  <si>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</si>
  <si>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</si>
  <si>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</si>
  <si>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</si>
  <si>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</si>
  <si>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</si>
  <si>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</si>
  <si>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</si>
  <si>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</si>
  <si>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</si>
  <si>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</si>
  <si>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</si>
  <si>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</si>
  <si>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</si>
  <si>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</si>
  <si>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</si>
  <si>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</si>
  <si>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</si>
  <si>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</si>
  <si>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</si>
  <si>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</si>
  <si>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</si>
  <si>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</si>
  <si>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</si>
  <si>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</si>
  <si>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</si>
  <si>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</si>
  <si>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</si>
  <si>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</si>
  <si>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</si>
  <si>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</si>
  <si>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</si>
  <si>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</si>
  <si>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</si>
  <si>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</si>
  <si>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</si>
  <si>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</si>
  <si>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</si>
  <si>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</si>
  <si>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</si>
  <si>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</si>
  <si>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</si>
  <si>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</si>
  <si>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</si>
  <si>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</si>
  <si>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</si>
  <si>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</si>
  <si>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</si>
  <si>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</si>
  <si>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</si>
  <si>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</si>
  <si>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</si>
  <si>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</si>
  <si>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</si>
  <si>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</si>
  <si>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</si>
  <si>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</si>
  <si>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</si>
  <si>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</si>
  <si>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</si>
  <si>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</si>
  <si>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</si>
  <si>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</si>
  <si>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</si>
  <si>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</si>
  <si>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</si>
  <si>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</si>
  <si>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</si>
  <si>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</si>
  <si>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</si>
  <si>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</si>
  <si>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</si>
  <si>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</si>
  <si>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</si>
  <si>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</si>
  <si>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</si>
  <si>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</si>
  <si>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</si>
  <si>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</si>
  <si>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</si>
  <si>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</si>
  <si>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</si>
  <si>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</si>
  <si>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</si>
  <si>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</si>
  <si>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</si>
  <si>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</si>
  <si>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</si>
  <si>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</si>
  <si>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</si>
  <si>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</si>
  <si>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</si>
  <si>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</si>
  <si>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</si>
  <si>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</si>
  <si>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</si>
  <si>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</si>
  <si>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</si>
  <si>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</si>
  <si>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</si>
  <si>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</si>
  <si>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</si>
  <si>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</si>
  <si>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</si>
  <si>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</si>
  <si>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</si>
  <si>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</si>
  <si>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</si>
  <si>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</si>
  <si>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</si>
  <si>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</si>
  <si>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</si>
  <si>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</si>
  <si>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</si>
  <si>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</si>
  <si>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</si>
  <si>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</si>
  <si>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</si>
  <si>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</si>
  <si>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</si>
  <si>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</si>
  <si>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</si>
  <si>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</si>
  <si>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</si>
  <si>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</si>
  <si>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</si>
  <si>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</si>
  <si>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</si>
  <si>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</si>
  <si>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</si>
  <si>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</si>
  <si>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</si>
  <si>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</si>
  <si>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</si>
  <si>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</si>
  <si>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</si>
  <si>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</si>
  <si>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</si>
  <si>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</si>
  <si>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</si>
  <si>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</si>
  <si>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</si>
  <si>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</si>
  <si>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</si>
  <si>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</si>
  <si>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</si>
  <si>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</si>
  <si>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</si>
  <si>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</si>
  <si>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</si>
  <si>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</si>
  <si>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</si>
  <si>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</si>
  <si>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</si>
  <si>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</si>
  <si>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</si>
  <si>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</si>
  <si>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</si>
  <si>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</si>
  <si>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</si>
  <si>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</si>
  <si>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</si>
  <si>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</si>
  <si>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</si>
  <si>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</si>
  <si>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</si>
  <si>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</si>
  <si>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</si>
  <si>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</si>
  <si>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</si>
  <si>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</si>
  <si>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</si>
  <si>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</si>
  <si>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</si>
  <si>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</si>
  <si>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</si>
  <si>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</si>
  <si>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</si>
  <si>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</si>
  <si>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</si>
  <si>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</si>
  <si>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</si>
  <si>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</si>
  <si>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</si>
  <si>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</si>
  <si>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</si>
  <si>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</si>
  <si>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</si>
  <si>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</si>
  <si>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</si>
  <si>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</si>
  <si>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</si>
  <si>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</si>
  <si>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</si>
  <si>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</si>
  <si>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</si>
  <si>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</si>
  <si>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</si>
  <si>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</si>
  <si>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</si>
  <si>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</si>
  <si>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</si>
  <si>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</si>
  <si>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</si>
  <si>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</si>
  <si>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</si>
  <si>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</si>
  <si>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</si>
  <si>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</si>
  <si>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</si>
  <si>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</si>
  <si>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</si>
  <si>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</si>
  <si>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</si>
  <si>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</si>
  <si>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</si>
  <si>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</si>
  <si>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</si>
  <si>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</si>
  <si>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</si>
  <si>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</si>
  <si>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</si>
  <si>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</si>
  <si>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</si>
  <si>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</si>
  <si>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</si>
  <si>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</si>
  <si>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</si>
  <si>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</si>
  <si>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</si>
  <si>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</si>
  <si>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</si>
  <si>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</si>
  <si>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</si>
  <si>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</si>
  <si>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</si>
  <si>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</si>
  <si>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</si>
  <si>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</si>
  <si>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</si>
  <si>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</si>
  <si>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</si>
  <si>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</si>
  <si>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</si>
  <si>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</si>
  <si>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</si>
  <si>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</si>
  <si>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</si>
  <si>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</si>
  <si>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</si>
  <si>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</si>
  <si>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</si>
  <si>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</si>
  <si>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</si>
  <si>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</si>
  <si>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</si>
  <si>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</si>
  <si>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</si>
  <si>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</si>
  <si>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</si>
  <si>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</si>
  <si>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</si>
  <si>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</si>
  <si>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</si>
  <si>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</si>
  <si>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</si>
  <si>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</si>
  <si>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</si>
  <si>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</si>
  <si>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</si>
  <si>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</si>
  <si>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</si>
  <si>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</si>
  <si>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</si>
  <si>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</si>
  <si>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</si>
  <si>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</si>
  <si>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</si>
  <si>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</si>
  <si>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</si>
  <si>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</si>
  <si>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</si>
  <si>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</si>
  <si>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</si>
  <si>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</si>
  <si>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</si>
  <si>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</si>
  <si>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</si>
  <si>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</si>
  <si>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</si>
  <si>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</si>
  <si>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</si>
  <si>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</si>
  <si>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</si>
  <si>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</si>
  <si>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</si>
  <si>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</si>
  <si>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</si>
  <si>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</si>
  <si>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</si>
  <si>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</si>
  <si>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</si>
  <si>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</si>
  <si>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</si>
  <si>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</si>
  <si>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</si>
  <si>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</si>
  <si>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</si>
  <si>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</si>
  <si>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</si>
  <si>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</si>
  <si>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</si>
  <si>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</si>
  <si>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</si>
  <si>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</si>
  <si>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</si>
  <si>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</si>
  <si>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</si>
  <si>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</si>
  <si>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</si>
  <si>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</si>
  <si>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</si>
  <si>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</si>
  <si>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</si>
  <si>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</si>
  <si>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</si>
  <si>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</si>
  <si>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</si>
  <si>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</si>
  <si>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</si>
  <si>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</si>
  <si>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</si>
  <si>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</si>
  <si>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</si>
  <si>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</si>
  <si>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</si>
  <si>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</si>
  <si>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</si>
  <si>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</si>
  <si>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</si>
  <si>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</si>
  <si>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</si>
  <si>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</si>
  <si>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</si>
  <si>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</si>
  <si>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</si>
  <si>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</si>
  <si>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</si>
  <si>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</si>
  <si>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</si>
  <si>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</si>
  <si>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</si>
  <si>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</si>
  <si>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</si>
  <si>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</si>
  <si>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</si>
  <si>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</si>
  <si>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</si>
  <si>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</si>
  <si>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</si>
  <si>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</si>
  <si>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</si>
  <si>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</si>
  <si>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</si>
  <si>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</si>
  <si>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</si>
  <si>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</si>
  <si>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</si>
  <si>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</si>
  <si>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</si>
  <si>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</si>
  <si>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</si>
  <si>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</si>
  <si>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</si>
  <si>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</si>
  <si>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</si>
  <si>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</si>
  <si>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</si>
  <si>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</si>
  <si>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</si>
  <si>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</si>
  <si>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</si>
  <si>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</si>
  <si>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</si>
  <si>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</si>
  <si>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</si>
  <si>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</si>
  <si>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</si>
  <si>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</si>
  <si>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</si>
  <si>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</si>
  <si>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</si>
  <si>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</si>
  <si>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</si>
  <si>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</si>
  <si>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</si>
  <si>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</si>
  <si>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</si>
  <si>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</si>
  <si>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</si>
  <si>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</si>
  <si>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</si>
  <si>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</si>
  <si>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</si>
  <si>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</si>
  <si>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</si>
  <si>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</si>
  <si>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</si>
  <si>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</si>
  <si>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</si>
  <si>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</si>
  <si>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</si>
  <si>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</si>
  <si>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</si>
  <si>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</si>
  <si>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</si>
  <si>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</si>
  <si>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</si>
  <si>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</si>
  <si>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</si>
  <si>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</si>
  <si>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</si>
  <si>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</si>
  <si>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</si>
  <si>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</si>
  <si>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</si>
  <si>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</si>
  <si>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</si>
  <si>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</si>
  <si>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</si>
  <si>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</si>
  <si>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</si>
  <si>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</si>
  <si>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</si>
  <si>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</si>
  <si>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</si>
  <si>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</si>
  <si>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</si>
  <si>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</si>
  <si>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</si>
  <si>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</si>
  <si>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</si>
  <si>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</si>
  <si>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</si>
  <si>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</si>
  <si>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</si>
  <si>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</si>
  <si>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</si>
  <si>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</si>
  <si>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</si>
  <si>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</si>
  <si>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</si>
  <si>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</si>
  <si>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</si>
  <si>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</si>
  <si>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</si>
  <si>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</si>
  <si>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</si>
  <si>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</si>
  <si>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</si>
  <si>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</si>
  <si>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</si>
  <si>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</si>
  <si>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</si>
  <si>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</si>
  <si>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</si>
  <si>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</si>
  <si>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</si>
  <si>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</si>
  <si>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</si>
  <si>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</si>
  <si>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</si>
  <si>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</si>
  <si>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</si>
  <si>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</si>
  <si>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</si>
  <si>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</si>
  <si>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</si>
  <si>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</si>
  <si>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</si>
  <si>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</si>
  <si>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</si>
  <si>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</si>
  <si>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</si>
  <si>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</si>
  <si>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</si>
  <si>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</si>
  <si>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</si>
  <si>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</si>
  <si>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</si>
  <si>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</si>
  <si>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</si>
  <si>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</si>
  <si>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</si>
  <si>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</si>
  <si>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</si>
  <si>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</si>
  <si>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</si>
  <si>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</si>
  <si>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</si>
  <si>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</si>
  <si>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</si>
  <si>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</si>
  <si>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</si>
  <si>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</si>
  <si>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</si>
  <si>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</si>
  <si>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</si>
  <si>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</si>
  <si>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</si>
  <si>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</si>
  <si>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</si>
  <si>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</si>
  <si>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</si>
  <si>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</si>
  <si>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</si>
  <si>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</si>
  <si>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</si>
  <si>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</si>
  <si>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</si>
  <si>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</si>
  <si>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</si>
  <si>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</si>
  <si>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</si>
  <si>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</si>
  <si>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</si>
  <si>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</si>
  <si>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</si>
  <si>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</si>
  <si>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</si>
  <si>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</si>
  <si>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</si>
  <si>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</si>
  <si>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</si>
  <si>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</si>
  <si>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</si>
  <si>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</si>
  <si>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</si>
  <si>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</si>
  <si>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</si>
  <si>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</si>
  <si>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</si>
  <si>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</si>
  <si>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</si>
  <si>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</si>
  <si>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</si>
  <si>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</si>
  <si>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</si>
  <si>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</si>
  <si>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</si>
  <si>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</si>
  <si>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</si>
  <si>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</si>
  <si>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</si>
  <si>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</si>
  <si>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</si>
  <si>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</si>
  <si>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</si>
  <si>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</si>
  <si>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</si>
  <si>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</si>
  <si>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</si>
  <si>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</si>
  <si>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</si>
  <si>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</si>
  <si>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</si>
  <si>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</si>
  <si>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</si>
  <si>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</si>
  <si>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</si>
  <si>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</si>
  <si>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</si>
  <si>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</si>
  <si>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</si>
  <si>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</si>
  <si>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</si>
  <si>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</si>
  <si>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</si>
  <si>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</si>
  <si>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</si>
  <si>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</si>
  <si>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</si>
  <si>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</si>
  <si>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</si>
  <si>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</si>
  <si>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</si>
  <si>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</si>
  <si>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</si>
  <si>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</si>
  <si>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</si>
  <si>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</si>
  <si>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</si>
  <si>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</si>
  <si>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</si>
  <si>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</si>
  <si>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</si>
  <si>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</si>
  <si>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</si>
  <si>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</si>
  <si>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</si>
  <si>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</si>
  <si>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</si>
  <si>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</si>
  <si>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</si>
  <si>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</si>
  <si>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</si>
  <si>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</si>
  <si>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</si>
  <si>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</si>
  <si>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</si>
  <si>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</si>
  <si>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</si>
  <si>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</si>
  <si>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</si>
  <si>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</si>
  <si>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</si>
  <si>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</si>
  <si>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</si>
  <si>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</si>
  <si>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</si>
  <si>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</si>
  <si>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</si>
  <si>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</si>
  <si>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</si>
  <si>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</si>
  <si>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</si>
  <si>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</si>
  <si>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</si>
  <si>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</si>
  <si>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</si>
  <si>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</si>
  <si>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</si>
  <si>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</si>
  <si>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</si>
  <si>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</si>
  <si>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</si>
  <si>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</si>
  <si>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</si>
  <si>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</si>
  <si>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</si>
  <si>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</si>
  <si>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</si>
  <si>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</si>
  <si>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</si>
  <si>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</si>
  <si>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</si>
  <si>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</si>
  <si>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</si>
  <si>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</si>
  <si>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</si>
  <si>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</si>
  <si>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</si>
  <si>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</si>
  <si>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</si>
  <si>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</si>
  <si>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</si>
  <si>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</si>
  <si>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</si>
  <si>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</si>
  <si>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</si>
  <si>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</si>
  <si>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</si>
  <si>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</si>
  <si>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</si>
  <si>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</si>
  <si>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</si>
  <si>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</si>
  <si>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</si>
  <si>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</si>
  <si>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</si>
  <si>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</si>
  <si>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</si>
  <si>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</si>
  <si>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</si>
  <si>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</si>
  <si>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</si>
  <si>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</si>
  <si>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</si>
  <si>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</si>
  <si>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</si>
  <si>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</si>
  <si>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</si>
  <si>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</si>
  <si>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</si>
  <si>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</si>
  <si>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</si>
  <si>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</si>
  <si>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</si>
  <si>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</si>
  <si>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</si>
  <si>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</si>
  <si>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</si>
  <si>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</si>
  <si>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</si>
  <si>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</si>
  <si>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</si>
  <si>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</si>
  <si>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</si>
  <si>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</si>
  <si>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</si>
  <si>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</si>
  <si>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</si>
  <si>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</si>
  <si>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</si>
  <si>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</si>
  <si>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</si>
  <si>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</si>
  <si>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</si>
  <si>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</si>
  <si>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</si>
  <si>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</si>
  <si>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</si>
  <si>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</si>
  <si>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</si>
  <si>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</si>
  <si>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</si>
  <si>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</si>
  <si>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</si>
  <si>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</si>
  <si>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</si>
  <si>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</si>
  <si>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</si>
  <si>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</si>
  <si>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</si>
  <si>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</si>
  <si>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</si>
  <si>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</si>
  <si>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</si>
  <si>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</si>
  <si>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</si>
  <si>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</si>
  <si>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</si>
  <si>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</si>
  <si>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</si>
  <si>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</si>
  <si>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</si>
  <si>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</si>
  <si>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</si>
  <si>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</si>
  <si>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</si>
  <si>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</si>
  <si>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</si>
  <si>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</si>
  <si>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</si>
  <si>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</si>
  <si>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</si>
  <si>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</si>
  <si>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</si>
  <si>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</si>
  <si>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</si>
  <si>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</si>
  <si>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</si>
  <si>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</si>
  <si>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</si>
  <si>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</si>
  <si>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</si>
  <si>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</si>
  <si>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</si>
  <si>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</si>
  <si>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</si>
  <si>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</si>
  <si>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</si>
  <si>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</si>
  <si>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</si>
  <si>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</si>
  <si>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</si>
  <si>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</si>
  <si>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</si>
  <si>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</si>
  <si>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</si>
  <si>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</si>
  <si>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</si>
  <si>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</si>
  <si>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</si>
  <si>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</si>
  <si>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</si>
  <si>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</si>
  <si>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</si>
  <si>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</si>
  <si>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</si>
  <si>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</si>
  <si>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</si>
  <si>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</si>
  <si>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</si>
  <si>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</si>
  <si>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</si>
  <si>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</si>
  <si>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</si>
  <si>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</si>
  <si>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</si>
  <si>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</si>
  <si>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</si>
  <si>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</si>
  <si>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</si>
  <si>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</si>
  <si>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</si>
  <si>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</si>
  <si>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</si>
  <si>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</si>
  <si>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</si>
  <si>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</si>
  <si>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</si>
  <si>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</si>
  <si>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</si>
  <si>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</si>
  <si>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</si>
  <si>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</si>
  <si>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</si>
  <si>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</si>
  <si>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</si>
  <si>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</si>
  <si>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</si>
  <si>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</si>
  <si>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</si>
  <si>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</si>
  <si>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</si>
  <si>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</si>
  <si>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</si>
  <si>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</si>
  <si>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</si>
  <si>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</si>
  <si>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</si>
  <si>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</si>
  <si>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</si>
  <si>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</si>
  <si>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</si>
  <si>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</si>
  <si>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</si>
  <si>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</si>
  <si>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</si>
  <si>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</si>
  <si>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</si>
  <si>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</si>
  <si>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</si>
  <si>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</si>
  <si>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</si>
  <si>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</si>
  <si>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</si>
  <si>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</si>
  <si>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</si>
  <si>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</si>
  <si>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</si>
  <si>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</si>
  <si>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</si>
  <si>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</si>
  <si>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</si>
  <si>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</si>
  <si>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</si>
  <si>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</si>
  <si>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</si>
  <si>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</si>
  <si>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</si>
  <si>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</si>
  <si>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</si>
  <si>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</si>
  <si>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</si>
  <si>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</si>
  <si>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</si>
  <si>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</si>
  <si>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</si>
  <si>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</si>
  <si>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</si>
  <si>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</si>
  <si>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</si>
  <si>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</si>
  <si>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</si>
  <si>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</si>
  <si>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</si>
  <si>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</si>
  <si>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</si>
  <si>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</si>
  <si>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</si>
  <si>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</si>
  <si>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</si>
  <si>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</si>
  <si>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</si>
  <si>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</si>
  <si>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</si>
  <si>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</si>
  <si>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</si>
  <si>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</si>
  <si>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</si>
  <si>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</si>
  <si>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</si>
  <si>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</si>
  <si>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</si>
  <si>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</si>
  <si>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</si>
  <si>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</si>
  <si>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</si>
  <si>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</si>
  <si>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</si>
  <si>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</si>
  <si>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</si>
  <si>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</si>
  <si>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</si>
  <si>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</si>
  <si>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</si>
  <si>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</si>
  <si>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</si>
  <si>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</si>
  <si>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</si>
  <si>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</si>
  <si>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</si>
  <si>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</si>
  <si>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</si>
  <si>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</si>
  <si>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</si>
  <si>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</si>
  <si>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</si>
  <si>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</si>
  <si>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</si>
  <si>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</si>
  <si>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</si>
  <si>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</si>
  <si>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</si>
  <si>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</si>
  <si>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</si>
  <si>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</si>
  <si>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</si>
  <si>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</si>
  <si>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</si>
  <si>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</si>
  <si>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</si>
  <si>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</si>
  <si>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</si>
  <si>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</si>
  <si>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</si>
  <si>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</si>
  <si>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</si>
  <si>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</si>
  <si>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</si>
  <si>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</si>
  <si>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</si>
  <si>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</si>
  <si>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</si>
  <si>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</si>
  <si>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</si>
  <si>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</si>
  <si>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</si>
  <si>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</si>
  <si>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</si>
  <si>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</si>
  <si>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</si>
  <si>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</si>
  <si>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</si>
  <si>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</si>
  <si>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</si>
  <si>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</si>
  <si>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</si>
  <si>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</si>
  <si>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</si>
  <si>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</si>
  <si>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</si>
  <si>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</si>
  <si>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</si>
  <si>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</si>
  <si>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</si>
  <si>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</si>
  <si>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</si>
  <si>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</si>
  <si>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</si>
  <si>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</si>
  <si>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</si>
  <si>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</si>
  <si>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</si>
  <si>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</si>
  <si>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</si>
  <si>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</si>
  <si>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</si>
  <si>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</si>
  <si>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</si>
  <si>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</si>
  <si>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</si>
  <si>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</si>
  <si>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</si>
  <si>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</si>
  <si>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</si>
  <si>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</si>
  <si>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</si>
  <si>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</si>
  <si>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</si>
  <si>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</si>
  <si>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</si>
  <si>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</si>
  <si>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</si>
  <si>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</si>
  <si>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</si>
  <si>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</si>
  <si>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</si>
  <si>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</si>
  <si>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</si>
  <si>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</si>
  <si>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</si>
  <si>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</si>
  <si>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</si>
  <si>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</si>
  <si>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</si>
  <si>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</si>
  <si>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</si>
  <si>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</si>
  <si>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</si>
  <si>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</si>
  <si>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</si>
  <si>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</si>
  <si>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</si>
  <si>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</si>
  <si>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</si>
  <si>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</si>
  <si>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</si>
  <si>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</si>
  <si>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</si>
  <si>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</si>
  <si>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</si>
  <si>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</si>
  <si>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</si>
  <si>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</si>
  <si>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</si>
  <si>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</si>
  <si>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</si>
  <si>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</si>
  <si>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</si>
  <si>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</si>
  <si>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</si>
  <si>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</si>
  <si>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</si>
  <si>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</si>
  <si>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</si>
  <si>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</si>
  <si>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</si>
  <si>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</si>
  <si>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</si>
  <si>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</si>
  <si>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</si>
  <si>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</si>
  <si>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</si>
  <si>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</si>
  <si>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</si>
  <si>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</si>
  <si>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</si>
  <si>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</si>
  <si>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</si>
  <si>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</si>
  <si>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</si>
  <si>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</si>
  <si>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</si>
  <si>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</si>
  <si>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</si>
  <si>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</si>
  <si>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</si>
  <si>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</si>
  <si>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</si>
  <si>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</si>
  <si>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</si>
  <si>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</si>
  <si>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</si>
  <si>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</si>
  <si>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</si>
  <si>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</si>
  <si>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</si>
  <si>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</si>
  <si>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</si>
  <si>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</si>
  <si>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</si>
  <si>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</si>
  <si>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</si>
  <si>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</si>
  <si>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</si>
  <si>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</si>
  <si>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</si>
  <si>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</si>
  <si>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</si>
  <si>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</si>
  <si>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</si>
  <si>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</si>
  <si>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</si>
  <si>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</si>
  <si>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</si>
  <si>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</si>
  <si>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</si>
  <si>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</si>
  <si>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</si>
  <si>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</si>
  <si>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</si>
  <si>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</si>
  <si>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</si>
  <si>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</si>
  <si>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</si>
  <si>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</si>
  <si>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</si>
  <si>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</si>
  <si>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</si>
  <si>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</si>
  <si>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</si>
  <si>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</si>
  <si>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</si>
  <si>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</si>
  <si>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</si>
  <si>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</si>
  <si>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</si>
  <si>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</si>
  <si>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</si>
  <si>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</si>
  <si>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</si>
  <si>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</si>
  <si>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</si>
  <si>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</si>
  <si>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</si>
  <si>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</si>
  <si>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</si>
  <si>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</si>
  <si>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</si>
  <si>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</si>
  <si>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</si>
  <si>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</si>
  <si>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</si>
  <si>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</si>
  <si>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</si>
  <si>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</si>
  <si>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</si>
  <si>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</si>
  <si>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</si>
  <si>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</si>
  <si>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</si>
  <si>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</si>
  <si>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</si>
  <si>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</si>
  <si>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</si>
  <si>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</si>
  <si>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</si>
  <si>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</si>
  <si>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</si>
  <si>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</si>
  <si>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</si>
  <si>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</si>
  <si>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</si>
  <si>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</si>
  <si>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</si>
  <si>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</si>
  <si>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</si>
  <si>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</si>
  <si>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</si>
  <si>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</si>
  <si>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</si>
  <si>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</si>
  <si>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</si>
  <si>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</si>
  <si>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</si>
  <si>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</si>
  <si>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</si>
  <si>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</si>
  <si>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</si>
  <si>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</si>
  <si>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</si>
  <si>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</si>
  <si>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</si>
  <si>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</si>
  <si>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</si>
  <si>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</si>
  <si>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</si>
  <si>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</si>
  <si>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</si>
  <si>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</si>
  <si>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</si>
  <si>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</si>
  <si>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</si>
  <si>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</si>
  <si>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</si>
  <si>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</si>
  <si>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</si>
  <si>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</si>
  <si>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</si>
  <si>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</si>
  <si>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</si>
  <si>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</si>
  <si>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</si>
  <si>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</si>
  <si>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</si>
  <si>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</si>
  <si>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</si>
  <si>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</si>
  <si>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</si>
  <si>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</si>
  <si>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</si>
  <si>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</si>
  <si>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</si>
  <si>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</si>
  <si>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</si>
  <si>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</si>
  <si>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</si>
  <si>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</si>
  <si>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</si>
  <si>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</si>
  <si>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</si>
  <si>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</si>
  <si>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</si>
  <si>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</si>
  <si>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</si>
  <si>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</si>
  <si>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</si>
  <si>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</si>
  <si>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</si>
  <si>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</si>
  <si>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</si>
  <si>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</si>
  <si>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</si>
  <si>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</si>
  <si>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</si>
  <si>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</si>
  <si>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</si>
  <si>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</si>
  <si>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</si>
  <si>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</si>
  <si>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</si>
  <si>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</si>
  <si>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</si>
  <si>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</si>
  <si>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</si>
  <si>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</si>
  <si>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</si>
  <si>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</si>
  <si>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</si>
  <si>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</si>
  <si>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</si>
  <si>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</si>
  <si>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</si>
  <si>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</si>
  <si>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</si>
  <si>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</si>
  <si>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</si>
  <si>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</si>
  <si>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</si>
  <si>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</si>
  <si>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</si>
  <si>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</si>
  <si>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</si>
  <si>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</si>
  <si>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</si>
  <si>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</si>
  <si>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</si>
  <si>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</si>
  <si>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</si>
  <si>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</si>
  <si>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</si>
  <si>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</si>
  <si>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</si>
  <si>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</si>
  <si>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</si>
  <si>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</si>
  <si>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</si>
  <si>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</si>
  <si>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</si>
  <si>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</si>
  <si>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</si>
  <si>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</si>
  <si>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</si>
  <si>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</si>
  <si>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</si>
  <si>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</si>
  <si>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</si>
  <si>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</si>
  <si>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</si>
  <si>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</si>
  <si>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</si>
  <si>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</si>
  <si>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</si>
  <si>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</si>
  <si>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</si>
  <si>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</si>
  <si>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</si>
  <si>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</si>
  <si>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</si>
  <si>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</si>
  <si>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</si>
  <si>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</si>
  <si>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</si>
  <si>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</si>
  <si>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</si>
  <si>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</si>
  <si>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</si>
  <si>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</si>
  <si>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</si>
  <si>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</si>
  <si>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</si>
  <si>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</si>
  <si>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</si>
  <si>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</si>
  <si>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</si>
  <si>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</si>
  <si>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</si>
  <si>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</si>
  <si>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</si>
  <si>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</si>
  <si>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</si>
  <si>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</si>
  <si>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</si>
  <si>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</si>
  <si>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</si>
  <si>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</si>
  <si>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</si>
  <si>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</si>
  <si>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</si>
  <si>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</si>
  <si>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</si>
  <si>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</si>
  <si>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</si>
  <si>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</si>
  <si>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</si>
  <si>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</si>
  <si>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</si>
  <si>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</si>
  <si>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</si>
  <si>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</si>
  <si>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</si>
  <si>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</si>
  <si>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</si>
  <si>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</si>
  <si>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</si>
  <si>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</si>
  <si>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</si>
  <si>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</si>
  <si>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</si>
  <si>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</si>
  <si>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</si>
  <si>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</si>
  <si>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</si>
  <si>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</si>
  <si>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</si>
  <si>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</si>
  <si>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</si>
  <si>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</si>
  <si>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</si>
  <si>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</si>
  <si>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</si>
  <si>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</si>
  <si>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</si>
  <si>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</si>
  <si>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</si>
  <si>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</si>
  <si>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</si>
  <si>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</si>
  <si>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</si>
  <si>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</si>
  <si>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</si>
  <si>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</si>
  <si>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</si>
  <si>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</si>
  <si>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</si>
  <si>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</si>
  <si>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</si>
  <si>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</si>
  <si>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</si>
  <si>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</si>
  <si>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</si>
  <si>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</si>
  <si>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</si>
  <si>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</si>
  <si>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</si>
  <si>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</si>
  <si>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</si>
  <si>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</si>
  <si>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</si>
  <si>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</si>
  <si>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</si>
  <si>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</si>
  <si>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</si>
  <si>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</si>
  <si>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</si>
  <si>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</si>
  <si>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</si>
  <si>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</si>
  <si>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</si>
  <si>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</si>
  <si>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</si>
  <si>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</si>
  <si>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</si>
  <si>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</si>
  <si>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</si>
  <si>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</si>
  <si>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</si>
  <si>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</si>
  <si>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</si>
  <si>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</si>
  <si>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</si>
  <si>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</si>
  <si>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</si>
  <si>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</si>
  <si>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</si>
  <si>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</si>
  <si>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</si>
  <si>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</si>
  <si>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</si>
  <si>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</si>
  <si>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</si>
  <si>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</si>
  <si>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</si>
  <si>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</si>
  <si>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</si>
  <si>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</si>
  <si>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</si>
  <si>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</si>
  <si>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</si>
  <si>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</si>
  <si>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</si>
  <si>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</si>
  <si>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</si>
  <si>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</si>
  <si>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</si>
  <si>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</si>
  <si>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</si>
  <si>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</si>
  <si>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</si>
  <si>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</si>
  <si>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</si>
  <si>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</si>
  <si>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</si>
  <si>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</si>
  <si>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</si>
  <si>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</si>
  <si>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</si>
  <si>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</si>
  <si>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</si>
  <si>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</si>
  <si>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</si>
  <si>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</si>
  <si>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</si>
  <si>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</si>
  <si>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</si>
  <si>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</si>
  <si>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</si>
  <si>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</si>
  <si>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</si>
  <si>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</si>
  <si>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</si>
  <si>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</si>
  <si>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</si>
  <si>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</si>
  <si>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</si>
  <si>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</si>
  <si>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</si>
  <si>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</si>
  <si>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</si>
  <si>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</si>
  <si>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</si>
  <si>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</si>
  <si>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</si>
  <si>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</si>
  <si>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</si>
  <si>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</si>
  <si>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</si>
  <si>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</si>
  <si>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</si>
  <si>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</si>
  <si>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</si>
  <si>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</si>
  <si>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</si>
  <si>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</si>
  <si>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</si>
  <si>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</si>
  <si>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</si>
  <si>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</si>
  <si>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</si>
  <si>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</si>
  <si>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</si>
  <si>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</si>
  <si>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</si>
  <si>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</si>
  <si>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</si>
  <si>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</si>
  <si>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</si>
  <si>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</si>
  <si>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</si>
  <si>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</si>
  <si>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</si>
  <si>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</si>
  <si>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</si>
  <si>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</si>
  <si>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</si>
  <si>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</si>
  <si>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</si>
  <si>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</si>
  <si>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</si>
  <si>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</si>
  <si>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</si>
  <si>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</si>
  <si>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</si>
  <si>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</si>
  <si>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</si>
  <si>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</si>
  <si>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</si>
  <si>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</si>
  <si>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</si>
  <si>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</si>
  <si>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</si>
  <si>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</si>
  <si>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</si>
  <si>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</si>
  <si>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</si>
  <si>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</si>
  <si>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</si>
  <si>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</si>
  <si>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</si>
  <si>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</si>
  <si>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</si>
  <si>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</si>
  <si>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</si>
  <si>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</si>
  <si>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</si>
  <si>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</si>
  <si>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</si>
  <si>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</si>
  <si>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</si>
  <si>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</si>
  <si>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</si>
  <si>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</si>
  <si>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</si>
  <si>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</si>
  <si>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</si>
  <si>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</si>
  <si>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</si>
  <si>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</si>
  <si>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</si>
  <si>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</si>
  <si>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</si>
  <si>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</si>
  <si>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</si>
  <si>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</si>
  <si>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</si>
  <si>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</si>
  <si>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</si>
  <si>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</si>
  <si>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</si>
  <si>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</si>
  <si>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</si>
  <si>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</si>
  <si>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</si>
  <si>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</si>
  <si>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</si>
  <si>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</si>
  <si>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</si>
  <si>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</si>
  <si>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</si>
  <si>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</si>
  <si>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</si>
  <si>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</si>
  <si>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</si>
  <si>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</si>
  <si>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</si>
  <si>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</si>
  <si>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</si>
  <si>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</si>
  <si>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</si>
  <si>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</si>
  <si>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</si>
  <si>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</si>
  <si>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</si>
  <si>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</si>
  <si>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</si>
  <si>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</si>
  <si>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</si>
  <si>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</si>
  <si>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</si>
  <si>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</si>
  <si>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</si>
  <si>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</si>
  <si>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</si>
  <si>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</si>
  <si>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</si>
  <si>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</si>
  <si>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</si>
  <si>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</si>
  <si>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</si>
  <si>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</si>
  <si>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</si>
  <si>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</si>
  <si>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</si>
  <si>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</si>
  <si>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</si>
  <si>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</si>
  <si>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</si>
  <si>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</si>
  <si>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</si>
  <si>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</si>
  <si>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</si>
  <si>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</si>
  <si>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</si>
  <si>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</si>
  <si>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</si>
  <si>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</si>
  <si>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</si>
  <si>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</si>
  <si>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</si>
  <si>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</si>
  <si>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</si>
  <si>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</si>
  <si>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</si>
  <si>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</si>
  <si>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</si>
  <si>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</si>
  <si>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</si>
  <si>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</si>
  <si>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</si>
  <si>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</si>
  <si>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</si>
  <si>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</si>
  <si>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</si>
  <si>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</si>
  <si>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</si>
  <si>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</si>
  <si>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</si>
  <si>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</si>
  <si>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</si>
  <si>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</si>
  <si>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</si>
  <si>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</si>
  <si>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</si>
  <si>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</si>
  <si>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</si>
  <si>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</si>
  <si>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</si>
  <si>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</si>
  <si>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</si>
  <si>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</si>
  <si>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</si>
  <si>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</si>
  <si>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</si>
  <si>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</si>
  <si>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</si>
  <si>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</si>
  <si>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</si>
  <si>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</si>
  <si>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</si>
  <si>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</si>
  <si>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</si>
  <si>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</si>
  <si>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</si>
  <si>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</si>
  <si>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</si>
  <si>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</si>
  <si>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</si>
  <si>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</si>
  <si>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</si>
  <si>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</si>
  <si>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</si>
  <si>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</si>
  <si>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</si>
  <si>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</si>
  <si>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</si>
  <si>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</si>
  <si>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</si>
  <si>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</si>
  <si>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</si>
  <si>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</si>
  <si>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</si>
  <si>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</si>
  <si>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</si>
  <si>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</si>
  <si>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</si>
  <si>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</si>
  <si>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</si>
  <si>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</si>
  <si>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</si>
  <si>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</si>
  <si>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</si>
  <si>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</si>
  <si>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</si>
  <si>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</si>
  <si>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</si>
  <si>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</si>
  <si>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</si>
  <si>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</si>
  <si>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</si>
  <si>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</si>
  <si>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</si>
  <si>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</si>
  <si>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</si>
  <si>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</si>
  <si>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</si>
  <si>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</si>
  <si>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</si>
  <si>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</si>
  <si>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</si>
  <si>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</si>
  <si>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</si>
  <si>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</si>
  <si>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</si>
  <si>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</si>
  <si>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</si>
  <si>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</si>
  <si>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</si>
  <si>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</si>
  <si>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</si>
  <si>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</si>
  <si>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</si>
  <si>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</si>
  <si>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</si>
  <si>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</si>
  <si>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</si>
  <si>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</si>
  <si>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</si>
  <si>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</si>
  <si>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</si>
  <si>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</si>
  <si>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</si>
  <si>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</si>
  <si>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</si>
  <si>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</si>
  <si>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</si>
  <si>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</si>
  <si>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</si>
  <si>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</si>
  <si>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</si>
  <si>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</si>
  <si>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</si>
  <si>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</si>
  <si>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</si>
  <si>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</si>
  <si>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</si>
  <si>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</si>
  <si>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</si>
  <si>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</si>
  <si>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</si>
  <si>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</si>
  <si>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</si>
  <si>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</si>
  <si>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</si>
  <si>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</si>
  <si>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</si>
  <si>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</si>
  <si>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</si>
  <si>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</si>
  <si>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</si>
  <si>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</si>
  <si>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</si>
  <si>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</si>
  <si>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</si>
  <si>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</si>
  <si>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</si>
  <si>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</si>
  <si>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</si>
  <si>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</si>
  <si>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</si>
  <si>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</si>
  <si>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</si>
  <si>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</si>
  <si>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</si>
  <si>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</si>
  <si>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</si>
  <si>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</si>
  <si>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</si>
  <si>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</si>
  <si>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</si>
  <si>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</si>
  <si>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</si>
  <si>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</si>
  <si>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</si>
  <si>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</si>
  <si>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</si>
  <si>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</si>
  <si>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</si>
  <si>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</si>
  <si>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</si>
  <si>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</si>
  <si>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</si>
  <si>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</si>
  <si>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</si>
  <si>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</si>
  <si>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</si>
  <si>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</si>
  <si>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</si>
  <si>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</si>
  <si>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</si>
  <si>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</si>
  <si>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</si>
  <si>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</si>
  <si>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</si>
  <si>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</si>
  <si>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</si>
  <si>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</si>
  <si>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</si>
  <si>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</si>
  <si>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</si>
  <si>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</si>
  <si>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</si>
  <si>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</si>
  <si>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</si>
  <si>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</si>
  <si>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</si>
  <si>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</si>
  <si>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</si>
  <si>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</si>
  <si>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</si>
  <si>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</si>
  <si>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</si>
  <si>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</si>
  <si>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</si>
  <si>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</si>
  <si>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</si>
  <si>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</si>
  <si>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</si>
  <si>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</si>
  <si>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</si>
  <si>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</si>
  <si>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</si>
  <si>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</si>
  <si>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</si>
  <si>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</si>
  <si>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</si>
  <si>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</si>
  <si>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</si>
  <si>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</si>
  <si>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</si>
  <si>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</si>
  <si>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</si>
  <si>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</si>
  <si>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</si>
  <si>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</si>
  <si>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</si>
  <si>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</si>
  <si>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</si>
  <si>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</si>
  <si>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</si>
  <si>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</si>
  <si>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</si>
  <si>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</si>
  <si>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</si>
  <si>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</si>
  <si>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</si>
  <si>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</si>
  <si>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</si>
  <si>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</si>
  <si>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</si>
  <si>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</si>
  <si>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</si>
  <si>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</si>
  <si>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</si>
  <si>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</si>
  <si>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</si>
  <si>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</si>
  <si>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</si>
  <si>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</si>
  <si>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</si>
  <si>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</si>
  <si>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</si>
  <si>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</si>
  <si>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</si>
  <si>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</si>
  <si>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</si>
  <si>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</si>
  <si>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</si>
  <si>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</si>
  <si>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</si>
  <si>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</si>
  <si>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</si>
  <si>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</si>
  <si>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</si>
  <si>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</si>
  <si>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</si>
  <si>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</si>
  <si>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</si>
  <si>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</si>
  <si>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</si>
  <si>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</si>
  <si>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</si>
  <si>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</si>
  <si>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</si>
  <si>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</si>
  <si>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</si>
  <si>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</si>
  <si>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</si>
  <si>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</si>
  <si>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</si>
  <si>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</si>
  <si>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</si>
  <si>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</si>
  <si>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</si>
  <si>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</si>
  <si>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</si>
  <si>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</si>
  <si>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</si>
  <si>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</si>
  <si>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</si>
  <si>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</si>
  <si>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</si>
  <si>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</si>
  <si>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</si>
  <si>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</si>
  <si>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</si>
  <si>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</si>
  <si>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</si>
  <si>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</si>
  <si>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</si>
  <si>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</si>
  <si>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</si>
  <si>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</si>
  <si>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</si>
  <si>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</si>
  <si>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</si>
  <si>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</si>
  <si>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</si>
  <si>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</si>
  <si>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</si>
  <si>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</si>
  <si>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</si>
  <si>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</si>
  <si>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</si>
  <si>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</si>
  <si>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</si>
  <si>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</si>
  <si>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</si>
  <si>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</si>
  <si>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</si>
  <si>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</si>
  <si>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</si>
  <si>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</si>
  <si>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</si>
  <si>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</si>
  <si>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</si>
  <si>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</si>
  <si>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</si>
  <si>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</si>
  <si>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</si>
  <si>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</si>
  <si>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</si>
  <si>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</si>
  <si>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</si>
  <si>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</si>
  <si>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</si>
  <si>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</si>
  <si>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</si>
  <si>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</si>
  <si>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</si>
  <si>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</si>
  <si>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</si>
  <si>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</si>
  <si>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</si>
  <si>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</si>
  <si>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</si>
  <si>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</si>
  <si>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</si>
  <si>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</si>
  <si>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</si>
  <si>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</si>
  <si>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</si>
  <si>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</si>
  <si>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</si>
  <si>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</si>
  <si>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</si>
  <si>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</si>
  <si>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</si>
  <si>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</si>
  <si>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</si>
  <si>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</si>
  <si>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</si>
  <si>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</si>
  <si>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</si>
  <si>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</si>
  <si>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</si>
  <si>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</si>
  <si>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</si>
  <si>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</si>
  <si>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</si>
  <si>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</si>
  <si>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</si>
  <si>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</si>
  <si>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</si>
  <si>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</si>
  <si>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</si>
  <si>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</si>
  <si>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</si>
  <si>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</si>
  <si>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</si>
  <si>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</si>
  <si>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</si>
  <si>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</si>
  <si>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</si>
  <si>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</si>
  <si>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</si>
  <si>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</si>
  <si>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</si>
  <si>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</si>
  <si>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</si>
  <si>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</si>
  <si>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</si>
  <si>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</si>
  <si>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</si>
  <si>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</si>
  <si>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</si>
  <si>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</si>
  <si>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</si>
  <si>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</si>
  <si>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</si>
  <si>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</si>
  <si>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</si>
  <si>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</si>
  <si>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</si>
  <si>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</si>
  <si>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</si>
  <si>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</si>
  <si>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</si>
  <si>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</si>
  <si>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</si>
  <si>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</si>
  <si>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</si>
  <si>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</si>
  <si>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</si>
  <si>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</si>
  <si>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</si>
  <si>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</si>
  <si>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</si>
  <si>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</si>
  <si>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</si>
  <si>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</si>
  <si>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</si>
  <si>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</si>
  <si>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</si>
  <si>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</si>
  <si>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</si>
  <si>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</si>
  <si>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</si>
  <si>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</si>
  <si>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</si>
  <si>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</si>
  <si>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</si>
  <si>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</si>
  <si>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</si>
  <si>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</si>
  <si>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</si>
  <si>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</si>
  <si>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</si>
  <si>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</si>
  <si>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</si>
  <si>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</si>
  <si>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</si>
  <si>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</si>
  <si>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</si>
  <si>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</si>
  <si>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</si>
  <si>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</si>
  <si>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</si>
  <si>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</si>
  <si>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</si>
  <si>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</si>
  <si>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</si>
  <si>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</si>
  <si>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</si>
  <si>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</si>
  <si>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</si>
  <si>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</si>
  <si>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</si>
  <si>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</si>
  <si>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</si>
  <si>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</si>
  <si>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</si>
  <si>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</si>
  <si>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</si>
  <si>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</si>
  <si>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</si>
  <si>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</si>
  <si>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</si>
  <si>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</si>
  <si>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</si>
  <si>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</si>
  <si>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</si>
  <si>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</si>
  <si>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</si>
  <si>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</si>
  <si>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</si>
  <si>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</si>
  <si>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</si>
  <si>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</si>
  <si>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</si>
  <si>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</si>
  <si>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</si>
  <si>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</si>
  <si>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</si>
  <si>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</si>
  <si>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</si>
  <si>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</si>
  <si>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</si>
  <si>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</si>
  <si>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</si>
  <si>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</si>
  <si>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</si>
  <si>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</si>
  <si>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</si>
  <si>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</si>
  <si>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</si>
  <si>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</si>
  <si>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</si>
  <si>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</si>
  <si>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</si>
  <si>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</si>
  <si>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</si>
  <si>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</si>
  <si>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</si>
  <si>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</si>
  <si>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</si>
  <si>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</si>
  <si>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</si>
  <si>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</si>
  <si>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</si>
  <si>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</si>
  <si>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</si>
  <si>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</si>
  <si>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</si>
  <si>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</si>
  <si>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</si>
  <si>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</si>
  <si>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</si>
  <si>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</si>
  <si>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</si>
  <si>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</si>
  <si>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</si>
  <si>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</si>
  <si>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</si>
  <si>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</si>
  <si>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</si>
  <si>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</si>
  <si>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</si>
  <si>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</si>
  <si>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</si>
  <si>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</si>
  <si>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</si>
  <si>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</si>
  <si>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</si>
  <si>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</si>
  <si>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</si>
  <si>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</si>
  <si>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</si>
  <si>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</si>
  <si>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</si>
  <si>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</si>
  <si>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</si>
  <si>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</si>
  <si>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</si>
  <si>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</si>
  <si>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</si>
  <si>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</si>
  <si>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</si>
  <si>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</si>
  <si>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</si>
  <si>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</si>
  <si>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</si>
  <si>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</si>
  <si>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</si>
  <si>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</si>
  <si>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</si>
  <si>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</si>
  <si>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</si>
  <si>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</si>
  <si>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</si>
  <si>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</si>
  <si>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</si>
  <si>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</si>
  <si>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</si>
  <si>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</si>
  <si>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</si>
  <si>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</si>
  <si>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</si>
  <si>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</si>
  <si>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</si>
  <si>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</si>
  <si>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</si>
  <si>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</si>
  <si>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</si>
  <si>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</si>
  <si>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</si>
  <si>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</si>
  <si>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</si>
  <si>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</si>
  <si>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</si>
  <si>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</si>
  <si>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</si>
  <si>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</si>
  <si>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</si>
  <si>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</si>
  <si>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</si>
  <si>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</si>
  <si>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</si>
  <si>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</si>
  <si>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</si>
  <si>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</si>
  <si>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</si>
  <si>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</si>
  <si>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</si>
  <si>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</si>
  <si>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</si>
  <si>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</si>
  <si>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</si>
  <si>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</si>
  <si>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</si>
  <si>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</si>
  <si>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</si>
  <si>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</si>
  <si>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</si>
  <si>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</si>
  <si>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</si>
  <si>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</si>
  <si>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</si>
  <si>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</si>
  <si>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</si>
  <si>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</si>
  <si>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</si>
  <si>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</si>
  <si>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</si>
  <si>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</si>
  <si>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</si>
  <si>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</si>
  <si>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</si>
  <si>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</si>
  <si>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</si>
  <si>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</si>
  <si>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</si>
  <si>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</si>
  <si>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</si>
  <si>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</si>
  <si>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</si>
  <si>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</si>
  <si>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</si>
  <si>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</si>
  <si>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</si>
  <si>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</si>
  <si>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</si>
  <si>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</si>
  <si>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</si>
  <si>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</si>
  <si>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</si>
  <si>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</si>
  <si>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</si>
  <si>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</si>
  <si>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</si>
  <si>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</si>
  <si>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</si>
  <si>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</si>
  <si>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</si>
  <si>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</si>
  <si>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</si>
  <si>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</si>
  <si>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</si>
  <si>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</si>
  <si>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</si>
  <si>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</si>
  <si>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</si>
  <si>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</si>
  <si>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</si>
  <si>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</si>
  <si>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</si>
  <si>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</si>
  <si>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</si>
  <si>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</si>
  <si>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</si>
  <si>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</si>
  <si>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</si>
  <si>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</si>
  <si>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</si>
  <si>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</si>
  <si>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</si>
  <si>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</si>
  <si>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</si>
  <si>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</si>
  <si>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</si>
  <si>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</si>
  <si>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</si>
  <si>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</si>
  <si>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</si>
  <si>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</si>
  <si>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</si>
  <si>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</si>
  <si>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</si>
  <si>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</si>
  <si>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</si>
  <si>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</si>
  <si>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</si>
  <si>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</si>
  <si>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</si>
  <si>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</si>
  <si>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</si>
  <si>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</si>
  <si>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</si>
  <si>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</si>
  <si>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</si>
  <si>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</si>
  <si>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</si>
  <si>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</si>
  <si>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</si>
  <si>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</si>
  <si>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</si>
  <si>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</si>
  <si>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</si>
  <si>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</si>
  <si>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</si>
  <si>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</si>
  <si>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</si>
  <si>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</si>
  <si>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</si>
  <si>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</si>
  <si>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</si>
  <si>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</si>
  <si>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</si>
  <si>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</si>
  <si>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</si>
  <si>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</si>
  <si>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</si>
  <si>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</si>
  <si>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</si>
  <si>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</si>
  <si>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</si>
  <si>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</si>
  <si>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</si>
  <si>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</si>
  <si>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</si>
  <si>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</si>
  <si>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</si>
  <si>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</si>
  <si>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</si>
  <si>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</si>
  <si>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</si>
  <si>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</si>
  <si>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</si>
  <si>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</si>
  <si>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</si>
  <si>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</si>
  <si>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</si>
  <si>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</si>
  <si>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</si>
  <si>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</si>
  <si>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</si>
  <si>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</si>
  <si>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</si>
  <si>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</si>
  <si>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</si>
  <si>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</si>
  <si>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</si>
  <si>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</si>
  <si>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</si>
  <si>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</si>
  <si>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</si>
  <si>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</si>
  <si>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</si>
  <si>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</si>
  <si>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</si>
  <si>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</si>
  <si>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</si>
  <si>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</si>
  <si>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</si>
  <si>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</si>
  <si>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</si>
  <si>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</si>
  <si>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</si>
  <si>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</si>
  <si>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</si>
  <si>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</si>
  <si>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</si>
  <si>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</si>
  <si>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</si>
  <si>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</si>
  <si>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</si>
  <si>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</si>
  <si>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</si>
  <si>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</si>
  <si>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</si>
  <si>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</si>
  <si>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</si>
  <si>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</si>
  <si>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</si>
  <si>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</si>
  <si>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</si>
  <si>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</si>
  <si>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</si>
  <si>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</si>
  <si>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</si>
  <si>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</si>
  <si>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</si>
  <si>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</si>
  <si>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</si>
  <si>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</si>
  <si>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</si>
  <si>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</si>
  <si>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</si>
  <si>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</si>
  <si>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</si>
  <si>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</si>
  <si>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</si>
  <si>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</si>
  <si>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</si>
  <si>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</si>
  <si>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</si>
  <si>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</si>
  <si>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</si>
  <si>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</si>
  <si>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</si>
  <si>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</si>
  <si>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</si>
  <si>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</si>
  <si>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</si>
  <si>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</si>
  <si>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</si>
  <si>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</si>
  <si>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</si>
  <si>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</si>
  <si>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</si>
  <si>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</si>
  <si>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</si>
  <si>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</si>
  <si>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</si>
  <si>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</si>
  <si>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</si>
  <si>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</si>
  <si>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</si>
  <si>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</si>
  <si>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</si>
  <si>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</si>
  <si>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</si>
  <si>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</si>
  <si>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</si>
  <si>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</si>
  <si>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</si>
  <si>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</si>
  <si>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</si>
  <si>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</si>
  <si>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</si>
  <si>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</si>
  <si>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</si>
  <si>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</si>
  <si>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</si>
  <si>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</si>
  <si>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</si>
  <si>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</si>
  <si>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</si>
  <si>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</si>
  <si>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</si>
  <si>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</si>
  <si>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</si>
  <si>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</si>
  <si>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</si>
  <si>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</si>
  <si>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</si>
  <si>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</si>
  <si>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</si>
  <si>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</si>
  <si>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</si>
  <si>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</si>
  <si>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</si>
  <si>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</si>
  <si>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</si>
  <si>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</si>
  <si>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</si>
  <si>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</si>
  <si>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</si>
  <si>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</si>
  <si>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</si>
  <si>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</si>
  <si>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</si>
  <si>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</si>
  <si>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</si>
  <si>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</si>
  <si>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</si>
  <si>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</si>
  <si>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</si>
  <si>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</si>
  <si>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</si>
  <si>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</si>
  <si>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</si>
  <si>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</si>
  <si>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</si>
  <si>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</si>
  <si>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</si>
  <si>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</si>
  <si>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</si>
  <si>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</si>
  <si>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</si>
  <si>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</si>
  <si>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</si>
  <si>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</si>
  <si>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</si>
  <si>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</si>
  <si>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</si>
  <si>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</si>
  <si>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</si>
  <si>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</si>
  <si>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</si>
  <si>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</si>
  <si>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</si>
  <si>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</si>
  <si>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</si>
  <si>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</si>
  <si>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</si>
  <si>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</si>
  <si>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</si>
  <si>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</si>
  <si>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</si>
  <si>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</si>
  <si>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</si>
  <si>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</si>
  <si>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</si>
  <si>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</si>
  <si>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</si>
  <si>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</si>
  <si>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</si>
  <si>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</si>
  <si>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</si>
  <si>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</si>
  <si>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</si>
  <si>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</si>
  <si>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</si>
  <si>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</si>
  <si>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</si>
  <si>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</si>
  <si>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</si>
  <si>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</si>
  <si>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</si>
  <si>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</si>
  <si>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</si>
  <si>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</si>
  <si>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</si>
  <si>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</si>
  <si>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</si>
  <si>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</si>
  <si>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</si>
  <si>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</si>
  <si>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</si>
  <si>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</si>
  <si>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</si>
  <si>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</si>
  <si>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</si>
  <si>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</si>
  <si>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</si>
  <si>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</si>
  <si>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</si>
  <si>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</si>
  <si>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</si>
  <si>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</si>
  <si>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</si>
  <si>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</si>
  <si>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</si>
  <si>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</si>
  <si>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</si>
  <si>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</si>
  <si>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</si>
  <si>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</si>
  <si>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</si>
  <si>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</si>
  <si>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</si>
  <si>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</si>
  <si>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</si>
  <si>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</si>
  <si>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</si>
  <si>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</si>
  <si>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</si>
  <si>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</si>
  <si>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</si>
  <si>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</si>
  <si>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</si>
  <si>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</si>
  <si>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</si>
  <si>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</si>
  <si>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</si>
  <si>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</si>
  <si>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</si>
  <si>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</si>
  <si>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</si>
  <si>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</si>
  <si>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</si>
  <si>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</si>
  <si>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</si>
  <si>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</si>
  <si>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</si>
  <si>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</si>
  <si>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</si>
  <si>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</si>
  <si>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</si>
  <si>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</si>
  <si>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</si>
  <si>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</si>
  <si>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</si>
  <si>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</si>
  <si>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</si>
  <si>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</si>
  <si>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</si>
  <si>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</si>
  <si>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</si>
  <si>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</si>
  <si>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</si>
  <si>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</si>
  <si>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</si>
  <si>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</si>
  <si>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</si>
  <si>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</si>
  <si>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</si>
  <si>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</si>
  <si>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</si>
  <si>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</si>
  <si>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</si>
  <si>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</si>
  <si>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</si>
  <si>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</si>
  <si>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</si>
  <si>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</si>
  <si>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</si>
  <si>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</si>
  <si>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</si>
  <si>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</si>
  <si>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</si>
  <si>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</si>
  <si>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</si>
  <si>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</si>
  <si>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</si>
  <si>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</si>
  <si>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</si>
  <si>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</si>
  <si>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</si>
  <si>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</si>
  <si>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</si>
  <si>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</si>
  <si>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</si>
  <si>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</si>
  <si>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</si>
  <si>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</si>
  <si>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</si>
  <si>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</si>
  <si>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</si>
  <si>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</si>
  <si>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</si>
  <si>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</si>
  <si>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</si>
  <si>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</si>
  <si>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</si>
  <si>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</si>
  <si>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</si>
  <si>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</si>
  <si>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</si>
  <si>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</si>
  <si>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</si>
  <si>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</si>
  <si>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</si>
  <si>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</si>
  <si>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</si>
  <si>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</si>
  <si>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</si>
  <si>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</si>
  <si>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</si>
  <si>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</si>
  <si>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</si>
  <si>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</si>
  <si>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</si>
  <si>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</si>
  <si>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</si>
  <si>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</si>
  <si>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</si>
  <si>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</si>
  <si>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</si>
  <si>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</si>
  <si>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</si>
  <si>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</si>
  <si>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</si>
  <si>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</si>
  <si>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</si>
  <si>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</si>
  <si>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</si>
  <si>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</si>
  <si>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</si>
  <si>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</si>
  <si>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</si>
  <si>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</si>
  <si>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</si>
  <si>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</si>
  <si>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</si>
  <si>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</si>
  <si>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</si>
  <si>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</si>
  <si>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</si>
  <si>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</si>
  <si>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</si>
  <si>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</si>
  <si>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</si>
  <si>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</si>
  <si>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</si>
  <si>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</si>
  <si>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</si>
  <si>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</si>
  <si>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</si>
  <si>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</si>
  <si>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</si>
  <si>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</si>
  <si>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</si>
  <si>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</si>
  <si>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</si>
  <si>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</si>
  <si>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</si>
  <si>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</si>
  <si>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</si>
  <si>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</si>
  <si>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</si>
  <si>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</si>
  <si>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</si>
  <si>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</si>
  <si>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</si>
  <si>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</si>
  <si>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</si>
  <si>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</si>
  <si>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</si>
  <si>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</si>
  <si>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</si>
  <si>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</si>
  <si>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</si>
  <si>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</si>
  <si>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</si>
  <si>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</si>
  <si>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</si>
  <si>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</si>
  <si>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</si>
  <si>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</si>
  <si>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</si>
  <si>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</si>
  <si>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</si>
  <si>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</si>
  <si>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</si>
  <si>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</si>
  <si>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</si>
  <si>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</si>
  <si>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</si>
  <si>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</si>
  <si>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</si>
  <si>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</si>
  <si>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</si>
  <si>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</si>
  <si>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</si>
  <si>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</si>
  <si>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</si>
  <si>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</si>
  <si>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</si>
  <si>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</si>
  <si>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</si>
  <si>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</si>
  <si>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</si>
  <si>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</si>
  <si>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</si>
  <si>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</si>
  <si>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</si>
  <si>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</si>
  <si>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</si>
  <si>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</si>
  <si>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</si>
  <si>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</si>
  <si>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</si>
  <si>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</si>
  <si>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</si>
  <si>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</si>
  <si>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</si>
  <si>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</si>
  <si>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</si>
  <si>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</si>
  <si>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</si>
  <si>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</si>
  <si>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</si>
  <si>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</si>
  <si>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</si>
  <si>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</si>
  <si>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</si>
  <si>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</si>
  <si>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</si>
  <si>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</si>
  <si>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</si>
  <si>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</si>
  <si>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</si>
  <si>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</si>
  <si>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</si>
  <si>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</si>
  <si>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</si>
  <si>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</si>
  <si>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</si>
  <si>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</si>
  <si>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</si>
  <si>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</si>
  <si>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</si>
  <si>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</si>
  <si>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</si>
  <si>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</si>
  <si>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</si>
  <si>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</si>
  <si>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</si>
  <si>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</si>
  <si>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</si>
  <si>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</si>
  <si>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</si>
  <si>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</si>
  <si>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</si>
  <si>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</si>
  <si>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</si>
  <si>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</si>
  <si>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</si>
  <si>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</si>
  <si>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</si>
  <si>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</si>
  <si>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</si>
  <si>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</si>
  <si>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</si>
  <si>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</si>
  <si>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</si>
  <si>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</si>
  <si>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</si>
  <si>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</si>
  <si>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</si>
  <si>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</si>
  <si>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</si>
  <si>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</si>
  <si>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</si>
  <si>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</si>
  <si>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</si>
  <si>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</si>
  <si>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</si>
  <si>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</si>
  <si>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</si>
  <si>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</si>
  <si>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</si>
  <si>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</si>
  <si>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</si>
  <si>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</si>
  <si>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</si>
  <si>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</si>
  <si>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</si>
  <si>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</si>
  <si>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</si>
  <si>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</si>
  <si>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</si>
  <si>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</si>
  <si>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</si>
  <si>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</si>
  <si>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</si>
  <si>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</si>
  <si>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</si>
  <si>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</si>
  <si>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</si>
  <si>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</si>
  <si>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</si>
  <si>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</si>
  <si>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</si>
  <si>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</si>
  <si>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</si>
  <si>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</si>
  <si>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</si>
  <si>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</si>
  <si>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</si>
  <si>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</si>
  <si>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</si>
  <si>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</si>
  <si>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</si>
  <si>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</si>
  <si>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</si>
  <si>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</si>
  <si>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</si>
  <si>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</si>
  <si>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</si>
  <si>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</si>
  <si>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</si>
  <si>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</si>
  <si>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</si>
  <si>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</si>
  <si>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</si>
  <si>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</si>
  <si>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</si>
  <si>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</si>
  <si>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</si>
  <si>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</si>
  <si>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</si>
  <si>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</si>
  <si>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</si>
  <si>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</si>
  <si>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</si>
  <si>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</si>
  <si>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</si>
  <si>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</si>
  <si>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</si>
  <si>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</si>
  <si>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</si>
  <si>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</si>
  <si>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</si>
  <si>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</si>
  <si>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</si>
  <si>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</si>
  <si>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</si>
  <si>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</si>
  <si>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</si>
  <si>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</si>
  <si>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</si>
  <si>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</si>
  <si>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</si>
  <si>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</si>
  <si>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</si>
  <si>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</si>
  <si>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</si>
  <si>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</si>
  <si>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</si>
  <si>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</si>
  <si>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</si>
  <si>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</si>
  <si>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</si>
  <si>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</si>
  <si>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</si>
  <si>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</si>
  <si>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</si>
  <si>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</si>
  <si>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</si>
  <si>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</si>
  <si>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</si>
  <si>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</si>
  <si>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</si>
  <si>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</si>
  <si>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</si>
  <si>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</si>
  <si>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</si>
  <si>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</si>
  <si>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</si>
  <si>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</si>
  <si>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</si>
  <si>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</si>
  <si>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</si>
  <si>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</si>
  <si>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</si>
  <si>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</si>
  <si>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</si>
  <si>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</si>
  <si>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</si>
  <si>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</si>
  <si>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</si>
  <si>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</si>
  <si>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</si>
  <si>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</si>
  <si>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</si>
  <si>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</si>
  <si>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</si>
  <si>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</si>
  <si>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</si>
  <si>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</si>
  <si>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</si>
  <si>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</si>
  <si>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</si>
  <si>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</si>
  <si>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</si>
  <si>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</si>
  <si>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</si>
  <si>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</si>
  <si>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</si>
  <si>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</si>
  <si>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</si>
  <si>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</si>
  <si>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</si>
  <si>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</si>
  <si>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</si>
  <si>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</si>
  <si>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</si>
  <si>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</si>
  <si>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</si>
  <si>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</si>
  <si>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</si>
  <si>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</si>
  <si>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</si>
  <si>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</si>
  <si>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</si>
  <si>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</si>
  <si>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</si>
  <si>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</si>
  <si>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</si>
  <si>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</si>
  <si>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</si>
  <si>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</si>
  <si>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</si>
  <si>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</si>
  <si>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</si>
  <si>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</si>
  <si>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</si>
  <si>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</si>
  <si>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</si>
  <si>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</si>
  <si>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</si>
  <si>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</si>
  <si>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</si>
  <si>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</si>
  <si>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</si>
  <si>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</si>
  <si>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</si>
  <si>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</si>
  <si>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</si>
  <si>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</si>
  <si>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</si>
  <si>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</si>
  <si>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</si>
  <si>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</si>
  <si>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</si>
  <si>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</si>
  <si>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</si>
  <si>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</si>
  <si>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</si>
  <si>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</si>
  <si>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</si>
  <si>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</si>
  <si>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</si>
  <si>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</si>
  <si>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</si>
  <si>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</si>
  <si>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</si>
  <si>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</si>
  <si>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</si>
  <si>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</si>
  <si>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</si>
  <si>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</si>
  <si>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</si>
  <si>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</si>
  <si>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</si>
  <si>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</si>
  <si>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</si>
  <si>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</si>
  <si>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</si>
  <si>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</si>
  <si>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</si>
  <si>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</si>
  <si>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</si>
  <si>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</si>
  <si>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</si>
  <si>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</si>
  <si>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</si>
  <si>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</si>
  <si>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</si>
  <si>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</si>
  <si>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</si>
  <si>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</si>
  <si>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</si>
  <si>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</si>
  <si>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</si>
  <si>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</si>
  <si>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</si>
  <si>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</si>
  <si>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</si>
  <si>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</si>
  <si>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</si>
  <si>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</si>
  <si>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</si>
  <si>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</si>
  <si>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</si>
  <si>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</si>
  <si>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</si>
  <si>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</si>
  <si>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</si>
  <si>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</si>
  <si>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</si>
  <si>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</si>
  <si>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</si>
  <si>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</si>
  <si>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</si>
  <si>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</si>
  <si>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</si>
  <si>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</si>
  <si>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</si>
  <si>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</si>
  <si>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</si>
  <si>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</si>
  <si>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</si>
  <si>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</si>
  <si>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</si>
  <si>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</si>
  <si>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</si>
  <si>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</si>
  <si>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</si>
  <si>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</si>
  <si>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</si>
  <si>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</si>
  <si>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</si>
  <si>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</si>
  <si>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</si>
  <si>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</si>
  <si>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</si>
  <si>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</si>
  <si>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</si>
  <si>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</si>
  <si>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</si>
  <si>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</si>
  <si>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</si>
  <si>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</si>
  <si>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</si>
  <si>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</si>
  <si>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</si>
  <si>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</si>
  <si>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</si>
  <si>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</si>
  <si>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</si>
  <si>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</si>
  <si>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</si>
  <si>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</si>
  <si>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</si>
  <si>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</si>
  <si>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</si>
  <si>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</si>
  <si>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</si>
  <si>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</si>
  <si>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</si>
  <si>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</si>
  <si>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</si>
  <si>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</si>
  <si>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</si>
  <si>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</si>
  <si>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</si>
  <si>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</si>
  <si>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</si>
  <si>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</si>
  <si>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</si>
  <si>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</si>
  <si>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</si>
  <si>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</si>
  <si>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</si>
  <si>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</si>
  <si>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</si>
  <si>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</si>
  <si>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</si>
  <si>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</si>
  <si>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</si>
  <si>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</si>
  <si>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</si>
  <si>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</si>
  <si>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</si>
  <si>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</si>
  <si>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</si>
  <si>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</si>
  <si>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</si>
  <si>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</si>
  <si>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</si>
  <si>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</si>
  <si>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</si>
  <si>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</si>
  <si>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</si>
  <si>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</si>
  <si>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</si>
  <si>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</si>
  <si>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</si>
  <si>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</si>
  <si>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</si>
  <si>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</si>
  <si>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</si>
  <si>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</si>
  <si>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</si>
  <si>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</si>
  <si>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</si>
  <si>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</si>
  <si>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</si>
  <si>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</si>
  <si>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</si>
  <si>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</si>
  <si>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</si>
  <si>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</si>
  <si>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</si>
  <si>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</si>
  <si>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</si>
  <si>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</si>
  <si>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</si>
  <si>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</si>
  <si>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</si>
  <si>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</si>
  <si>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</si>
  <si>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</si>
  <si>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</si>
  <si>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</si>
  <si>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</si>
  <si>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</si>
  <si>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</si>
  <si>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</si>
  <si>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</si>
  <si>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</si>
  <si>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</si>
  <si>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</si>
  <si>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</si>
  <si>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</si>
  <si>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</si>
  <si>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</si>
  <si>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</si>
  <si>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</si>
  <si>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</si>
  <si>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</si>
  <si>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</si>
  <si>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</si>
  <si>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</si>
  <si>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</si>
  <si>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</si>
  <si>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</si>
  <si>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</si>
  <si>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</si>
  <si>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</si>
  <si>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</si>
  <si>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</si>
  <si>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</si>
  <si>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</si>
  <si>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</si>
  <si>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</si>
  <si>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</si>
  <si>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</si>
  <si>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</si>
  <si>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</si>
  <si>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</si>
  <si>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</si>
  <si>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</si>
  <si>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</si>
  <si>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</si>
  <si>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</si>
  <si>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</si>
  <si>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</si>
  <si>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</si>
  <si>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</si>
  <si>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</si>
  <si>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</si>
  <si>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</si>
  <si>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</si>
  <si>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</si>
  <si>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</si>
  <si>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</si>
  <si>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</si>
  <si>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</si>
  <si>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</si>
  <si>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</si>
  <si>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</si>
  <si>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</si>
  <si>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</si>
  <si>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</si>
  <si>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</si>
  <si>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</si>
  <si>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</si>
  <si>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</si>
  <si>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</si>
  <si>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</si>
  <si>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</si>
  <si>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</si>
  <si>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</si>
  <si>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</si>
  <si>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</si>
  <si>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</si>
  <si>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</si>
  <si>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</si>
  <si>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</si>
  <si>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</si>
  <si>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</si>
  <si>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</si>
  <si>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</si>
  <si>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</si>
  <si>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</si>
  <si>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</si>
  <si>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</si>
  <si>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</si>
  <si>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</si>
  <si>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</si>
  <si>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</si>
  <si>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</si>
  <si>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</si>
  <si>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</si>
  <si>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</si>
  <si>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</si>
  <si>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</si>
  <si>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</si>
  <si>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</si>
  <si>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</si>
  <si>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</si>
  <si>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</si>
  <si>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</si>
  <si>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</si>
  <si>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</si>
  <si>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</si>
  <si>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</si>
  <si>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</si>
  <si>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</si>
  <si>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</si>
  <si>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</si>
  <si>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</si>
  <si>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</si>
  <si>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</si>
  <si>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</si>
  <si>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</si>
  <si>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</si>
  <si>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</si>
  <si>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</si>
  <si>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</si>
  <si>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</si>
  <si>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</si>
  <si>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</si>
  <si>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</si>
  <si>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</si>
  <si>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</si>
  <si>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</si>
  <si>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</si>
  <si>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</si>
  <si>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</si>
  <si>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</si>
  <si>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</si>
  <si>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</si>
  <si>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</si>
  <si>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</si>
  <si>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</si>
  <si>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</si>
  <si>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</si>
  <si>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</si>
  <si>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</si>
  <si>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</si>
  <si>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</si>
  <si>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</si>
  <si>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</si>
  <si>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</si>
  <si>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</si>
  <si>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</si>
  <si>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</si>
  <si>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</si>
  <si>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</si>
  <si>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</si>
  <si>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</si>
  <si>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</si>
  <si>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</si>
  <si>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</si>
  <si>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</si>
  <si>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</si>
  <si>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</si>
  <si>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</si>
  <si>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</si>
  <si>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</si>
  <si>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</si>
  <si>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</si>
  <si>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</si>
  <si>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</si>
  <si>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</si>
  <si>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</si>
  <si>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</si>
  <si>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</si>
  <si>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</si>
  <si>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</si>
  <si>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</si>
  <si>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</si>
  <si>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</si>
  <si>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</si>
  <si>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</si>
  <si>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</si>
  <si>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</si>
  <si>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</si>
  <si>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</si>
  <si>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</si>
  <si>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</si>
  <si>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</si>
  <si>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</si>
  <si>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</si>
  <si>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</si>
  <si>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</si>
  <si>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</si>
  <si>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</si>
  <si>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</si>
  <si>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</si>
  <si>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</si>
  <si>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</si>
  <si>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</si>
  <si>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</si>
  <si>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</si>
  <si>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</si>
  <si>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</si>
  <si>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</si>
  <si>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</si>
  <si>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</si>
  <si>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</si>
  <si>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</si>
  <si>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</si>
  <si>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</si>
  <si>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</si>
  <si>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</si>
  <si>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</si>
  <si>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</si>
  <si>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</si>
  <si>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</si>
  <si>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</si>
  <si>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</si>
  <si>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</si>
  <si>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</si>
  <si>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</si>
  <si>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</si>
  <si>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</si>
  <si>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</si>
  <si>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</si>
  <si>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</si>
  <si>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</si>
  <si>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</si>
  <si>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</si>
  <si>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</si>
  <si>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</si>
  <si>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</si>
  <si>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</si>
  <si>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</si>
  <si>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</si>
  <si>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</si>
  <si>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</si>
  <si>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</si>
  <si>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</si>
  <si>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</si>
  <si>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</si>
  <si>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</si>
  <si>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</si>
  <si>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</si>
  <si>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</si>
  <si>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</si>
  <si>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</si>
  <si>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</si>
  <si>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</si>
  <si>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</si>
  <si>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</si>
  <si>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</si>
  <si>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</si>
  <si>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</si>
  <si>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</si>
  <si>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</si>
  <si>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</si>
  <si>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</si>
  <si>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</si>
  <si>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</si>
  <si>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</si>
  <si>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</si>
  <si>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</si>
  <si>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</si>
  <si>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</si>
  <si>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</si>
  <si>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</si>
  <si>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</si>
  <si>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</si>
  <si>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</si>
  <si>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</si>
  <si>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</si>
  <si>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</si>
  <si>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</si>
  <si>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</si>
  <si>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</si>
  <si>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</si>
  <si>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</si>
  <si>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</si>
  <si>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</si>
  <si>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</si>
  <si>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</si>
  <si>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</si>
  <si>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</si>
  <si>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</si>
  <si>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</si>
  <si>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</si>
  <si>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</si>
  <si>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</si>
  <si>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</si>
  <si>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</si>
  <si>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</si>
  <si>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</si>
  <si>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</si>
  <si>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</si>
  <si>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</si>
  <si>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</si>
  <si>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</si>
  <si>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</si>
  <si>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</si>
  <si>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</si>
  <si>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</si>
  <si>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</si>
  <si>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</si>
  <si>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</si>
  <si>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</si>
  <si>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</si>
  <si>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</si>
  <si>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</si>
  <si>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</si>
  <si>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</si>
  <si>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</si>
  <si>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</si>
  <si>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</si>
  <si>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</si>
  <si>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</si>
  <si>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</si>
  <si>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</si>
  <si>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</si>
  <si>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</si>
  <si>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</si>
  <si>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</si>
  <si>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</si>
  <si>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</si>
  <si>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</si>
  <si>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</si>
  <si>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</si>
  <si>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</si>
  <si>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</si>
  <si>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</si>
  <si>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</si>
  <si>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</si>
  <si>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</si>
  <si>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</si>
  <si>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</si>
  <si>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</si>
  <si>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</si>
  <si>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</si>
  <si>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</si>
  <si>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</si>
  <si>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</si>
  <si>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</si>
  <si>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</si>
  <si>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</si>
  <si>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</si>
  <si>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</si>
  <si>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</si>
  <si>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</si>
  <si>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</si>
  <si>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</si>
  <si>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</si>
  <si>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</si>
  <si>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</si>
  <si>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</si>
  <si>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</si>
  <si>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</si>
  <si>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</si>
  <si>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</si>
  <si>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</si>
  <si>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</si>
  <si>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</si>
  <si>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</si>
  <si>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</si>
  <si>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</si>
  <si>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</si>
  <si>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</si>
  <si>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</si>
  <si>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</si>
  <si>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</si>
  <si>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</si>
  <si>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</si>
  <si>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</si>
  <si>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</si>
  <si>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</si>
  <si>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</si>
  <si>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</si>
  <si>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</si>
  <si>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</si>
  <si>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</si>
  <si>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</si>
  <si>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</si>
  <si>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</si>
  <si>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</si>
  <si>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</si>
  <si>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</si>
  <si>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</si>
  <si>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</si>
  <si>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</si>
  <si>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</si>
  <si>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</si>
  <si>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</si>
  <si>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</si>
  <si>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</si>
  <si>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</si>
  <si>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</si>
  <si>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</si>
  <si>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</si>
  <si>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</si>
  <si>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</si>
  <si>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</si>
  <si>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</si>
  <si>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</si>
  <si>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</si>
  <si>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</si>
  <si>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</si>
  <si>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</si>
  <si>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</si>
  <si>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</si>
  <si>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</si>
  <si>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</si>
  <si>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</si>
  <si>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</si>
  <si>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</si>
  <si>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</si>
  <si>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</si>
  <si>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</si>
  <si>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</si>
  <si>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</si>
  <si>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</si>
  <si>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</si>
  <si>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</si>
  <si>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</si>
  <si>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</si>
  <si>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</si>
  <si>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</si>
  <si>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</si>
  <si>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</si>
  <si>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</si>
  <si>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</si>
  <si>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</si>
  <si>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</si>
  <si>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</si>
  <si>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</si>
  <si>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</si>
  <si>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</si>
  <si>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</si>
  <si>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</si>
  <si>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</si>
  <si>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</si>
  <si>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</si>
  <si>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</si>
  <si>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</si>
  <si>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</si>
  <si>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</si>
  <si>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</si>
  <si>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</si>
  <si>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</si>
  <si>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</si>
  <si>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</si>
  <si>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</si>
  <si>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</si>
  <si>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</si>
  <si>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</si>
  <si>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</si>
  <si>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</si>
  <si>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</si>
  <si>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</si>
  <si>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</si>
  <si>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</si>
  <si>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</si>
  <si>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</si>
  <si>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</si>
  <si>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</si>
  <si>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</si>
  <si>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</si>
  <si>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</si>
  <si>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</si>
  <si>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</si>
  <si>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</si>
  <si>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</si>
  <si>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</si>
  <si>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</si>
  <si>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</si>
  <si>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</si>
  <si>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</si>
  <si>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</si>
  <si>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</si>
  <si>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</si>
  <si>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</si>
  <si>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</si>
  <si>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</si>
  <si>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</si>
  <si>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</si>
  <si>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</si>
  <si>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</si>
  <si>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</si>
  <si>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</si>
  <si>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</si>
  <si>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</si>
  <si>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</si>
  <si>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</si>
  <si>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</si>
  <si>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</si>
  <si>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</si>
  <si>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</si>
  <si>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</si>
  <si>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</si>
  <si>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</si>
  <si>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</si>
  <si>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</si>
  <si>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</si>
  <si>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</si>
  <si>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</si>
  <si>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</si>
  <si>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</si>
  <si>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</si>
  <si>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</si>
  <si>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</si>
  <si>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</si>
  <si>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</si>
  <si>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</si>
  <si>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</si>
  <si>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</si>
  <si>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</si>
  <si>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</si>
  <si>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</si>
  <si>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</si>
  <si>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</si>
  <si>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</si>
  <si>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</si>
  <si>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</si>
  <si>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</si>
  <si>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</si>
  <si>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</si>
  <si>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</si>
  <si>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</si>
  <si>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</si>
  <si>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</si>
  <si>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</si>
  <si>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</si>
  <si>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</si>
  <si>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</si>
  <si>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</si>
  <si>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</si>
  <si>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</si>
  <si>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</si>
  <si>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</si>
  <si>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</si>
  <si>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</si>
  <si>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</si>
  <si>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</si>
  <si>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</si>
  <si>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</si>
  <si>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</si>
  <si>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</si>
  <si>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</si>
  <si>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</si>
  <si>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</si>
  <si>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</si>
  <si>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</si>
  <si>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</si>
  <si>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</si>
  <si>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</si>
  <si>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</si>
  <si>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</si>
  <si>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</si>
  <si>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</si>
  <si>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</si>
  <si>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</si>
  <si>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</si>
  <si>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</si>
  <si>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</si>
  <si>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</si>
  <si>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</si>
  <si>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</si>
  <si>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</si>
  <si>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</si>
  <si>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</si>
  <si>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</si>
  <si>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</si>
  <si>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</si>
  <si>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</si>
  <si>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</si>
  <si>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</si>
  <si>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</si>
  <si>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</si>
  <si>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</si>
  <si>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</si>
  <si>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</si>
  <si>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</si>
  <si>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</si>
  <si>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</si>
  <si>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</si>
  <si>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</si>
  <si>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</si>
  <si>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</si>
  <si>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</si>
  <si>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</si>
  <si>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</si>
  <si>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</si>
  <si>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</si>
  <si>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</si>
  <si>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</si>
  <si>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</si>
  <si>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</si>
  <si>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</si>
  <si>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</si>
  <si>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</si>
  <si>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</si>
  <si>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</si>
  <si>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</si>
  <si>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</si>
  <si>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</si>
  <si>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</si>
  <si>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</si>
  <si>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</si>
  <si>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</si>
  <si>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</si>
  <si>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</si>
  <si>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</si>
  <si>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</si>
  <si>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</si>
  <si>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</si>
  <si>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</si>
  <si>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</si>
  <si>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</si>
  <si>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</si>
  <si>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</si>
  <si>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</si>
  <si>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</si>
  <si>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</si>
  <si>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</si>
  <si>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</si>
  <si>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</si>
  <si>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</si>
  <si>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</si>
  <si>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</si>
  <si>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</si>
  <si>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</si>
  <si>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</si>
  <si>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</si>
  <si>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</si>
  <si>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</si>
  <si>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</si>
  <si>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</si>
  <si>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</si>
  <si>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</si>
  <si>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</si>
  <si>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</si>
  <si>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</si>
  <si>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</si>
  <si>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</si>
  <si>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</si>
  <si>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</si>
  <si>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</si>
  <si>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</si>
  <si>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</si>
  <si>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</si>
  <si>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</si>
  <si>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</si>
  <si>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</si>
  <si>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</si>
  <si>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</si>
  <si>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</si>
  <si>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</si>
  <si>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</si>
  <si>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</si>
  <si>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</si>
  <si>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</si>
  <si>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</si>
  <si>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</si>
  <si>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</si>
  <si>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</si>
  <si>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</si>
  <si>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</si>
  <si>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</si>
  <si>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</si>
  <si>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</si>
  <si>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</si>
  <si>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</si>
  <si>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</si>
  <si>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</si>
  <si>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</si>
  <si>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</si>
  <si>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</si>
  <si>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</si>
  <si>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</si>
  <si>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</si>
  <si>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</si>
  <si>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</si>
  <si>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</si>
  <si>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</si>
  <si>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</si>
  <si>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</si>
  <si>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</si>
  <si>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</si>
  <si>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</si>
  <si>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</si>
  <si>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</si>
  <si>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</si>
  <si>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</si>
  <si>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</si>
  <si>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</si>
  <si>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</si>
  <si>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</si>
  <si>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</si>
  <si>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</si>
  <si>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</si>
  <si>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</si>
  <si>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</si>
  <si>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</si>
  <si>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</si>
  <si>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</si>
  <si>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</si>
  <si>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</si>
  <si>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</si>
  <si>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</si>
  <si>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</si>
  <si>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</si>
  <si>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</si>
  <si>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</si>
  <si>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</si>
  <si>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</si>
  <si>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</si>
  <si>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</si>
  <si>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</si>
  <si>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</si>
  <si>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</si>
  <si>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</si>
  <si>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</si>
  <si>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</si>
  <si>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</si>
  <si>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</si>
  <si>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</si>
  <si>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</si>
  <si>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</si>
  <si>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</si>
  <si>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</si>
  <si>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</si>
  <si>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</si>
  <si>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</si>
  <si>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</si>
  <si>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</si>
  <si>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</si>
  <si>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</si>
  <si>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</si>
  <si>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</si>
  <si>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</si>
  <si>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</si>
  <si>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</si>
  <si>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</si>
  <si>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</si>
  <si>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</si>
  <si>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</si>
  <si>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</si>
  <si>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</si>
  <si>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</si>
  <si>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</si>
  <si>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</si>
  <si>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</si>
  <si>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</si>
  <si>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</si>
  <si>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</si>
  <si>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</si>
  <si>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</si>
  <si>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</si>
  <si>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</si>
  <si>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</si>
  <si>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</si>
  <si>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</si>
  <si>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</si>
  <si>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</si>
  <si>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</si>
  <si>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</si>
  <si>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</si>
  <si>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</si>
  <si>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</si>
  <si>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</si>
  <si>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</si>
  <si>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</si>
  <si>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</si>
  <si>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</si>
  <si>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</si>
  <si>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</si>
  <si>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</si>
  <si>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</si>
  <si>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</si>
  <si>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</si>
  <si>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</si>
  <si>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</si>
  <si>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</si>
  <si>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</si>
  <si>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</si>
  <si>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</si>
  <si>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</si>
  <si>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</si>
  <si>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</si>
  <si>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</si>
  <si>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</si>
  <si>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</si>
  <si>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</si>
  <si>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</si>
  <si>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</si>
  <si>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</si>
  <si>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</si>
  <si>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</si>
  <si>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</si>
  <si>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</si>
  <si>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</si>
  <si>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</si>
  <si>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</si>
  <si>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</si>
  <si>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</si>
  <si>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</si>
  <si>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</si>
  <si>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</si>
  <si>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</si>
  <si>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</si>
  <si>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</si>
  <si>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</si>
  <si>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</si>
  <si>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</si>
  <si>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</si>
  <si>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</si>
  <si>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</si>
  <si>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</si>
  <si>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</si>
  <si>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</si>
  <si>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</si>
  <si>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</si>
  <si>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</si>
  <si>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</si>
  <si>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</si>
  <si>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</si>
  <si>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</si>
  <si>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</si>
  <si>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</si>
  <si>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</si>
  <si>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</si>
  <si>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</si>
  <si>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</si>
  <si>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</si>
  <si>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</si>
  <si>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</si>
  <si>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</si>
  <si>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</si>
  <si>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</si>
  <si>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</si>
  <si>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</si>
  <si>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</si>
  <si>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</si>
  <si>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</si>
  <si>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</si>
  <si>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</si>
  <si>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</si>
  <si>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</si>
  <si>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</si>
  <si>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</si>
  <si>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</si>
  <si>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</si>
  <si>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</si>
  <si>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</si>
  <si>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</si>
  <si>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</si>
  <si>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</si>
  <si>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</si>
  <si>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</si>
  <si>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</si>
  <si>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</si>
  <si>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</si>
  <si>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</si>
  <si>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</si>
  <si>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</si>
  <si>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</si>
  <si>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</si>
  <si>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</si>
  <si>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</si>
  <si>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</si>
  <si>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</si>
  <si>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</si>
  <si>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</si>
  <si>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</si>
  <si>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</si>
  <si>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</si>
  <si>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</si>
  <si>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</si>
  <si>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</si>
  <si>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</si>
  <si>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</si>
  <si>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</si>
  <si>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</si>
  <si>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</si>
  <si>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</si>
  <si>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</si>
  <si>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</si>
  <si>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</si>
  <si>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</si>
  <si>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</si>
  <si>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</si>
  <si>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</si>
  <si>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</si>
  <si>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</si>
  <si>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</si>
  <si>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</si>
  <si>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</si>
  <si>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</si>
  <si>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</si>
  <si>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</si>
  <si>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</si>
  <si>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</si>
  <si>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</si>
  <si>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</si>
  <si>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</si>
  <si>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</si>
  <si>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</si>
  <si>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</si>
  <si>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</si>
  <si>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</si>
  <si>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</si>
  <si>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</si>
  <si>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</si>
  <si>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</si>
  <si>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</si>
  <si>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</si>
  <si>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</si>
  <si>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</si>
  <si>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</si>
  <si>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</si>
  <si>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</si>
  <si>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</si>
  <si>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</si>
  <si>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</si>
  <si>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</si>
  <si>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</si>
  <si>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</si>
  <si>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</si>
  <si>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</si>
  <si>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</si>
  <si>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</si>
  <si>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</si>
  <si>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</si>
  <si>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</si>
  <si>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</si>
  <si>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</si>
  <si>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</si>
  <si>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</si>
  <si>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</si>
  <si>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</si>
  <si>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</si>
  <si>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</si>
  <si>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</si>
  <si>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</si>
  <si>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</si>
  <si>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</si>
  <si>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</si>
  <si>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</si>
  <si>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</si>
  <si>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</si>
  <si>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</si>
  <si>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</si>
  <si>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</si>
  <si>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</si>
  <si>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</si>
  <si>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</si>
  <si>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</si>
  <si>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</si>
  <si>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</si>
  <si>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</si>
  <si>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</si>
  <si>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</si>
  <si>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</si>
  <si>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</si>
  <si>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</si>
  <si>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</si>
  <si>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</si>
  <si>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</si>
  <si>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</si>
  <si>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</si>
  <si>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</si>
  <si>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</si>
  <si>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</si>
  <si>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</si>
  <si>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</si>
  <si>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</si>
  <si>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</si>
  <si>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</si>
  <si>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</si>
  <si>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</si>
  <si>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</si>
  <si>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</si>
  <si>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</si>
  <si>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</si>
  <si>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</si>
  <si>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</si>
  <si>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</si>
  <si>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</si>
  <si>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</si>
  <si>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</si>
  <si>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</si>
  <si>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</si>
  <si>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</si>
  <si>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</si>
  <si>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</si>
  <si>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</si>
  <si>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</si>
  <si>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</si>
  <si>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</si>
  <si>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</si>
  <si>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</si>
  <si>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</si>
  <si>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</si>
  <si>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</si>
  <si>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</si>
  <si>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</si>
  <si>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</si>
  <si>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</si>
  <si>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</si>
  <si>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</si>
  <si>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</si>
  <si>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</si>
  <si>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</si>
  <si>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</si>
  <si>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</si>
  <si>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</si>
  <si>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</si>
  <si>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</si>
  <si>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</si>
  <si>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</si>
  <si>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</si>
  <si>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</si>
  <si>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</si>
  <si>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</si>
  <si>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</si>
  <si>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</si>
  <si>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</si>
  <si>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</si>
  <si>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</si>
  <si>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</si>
  <si>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</si>
  <si>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</si>
  <si>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</si>
  <si>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</si>
  <si>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</si>
  <si>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</si>
  <si>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</si>
  <si>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</si>
  <si>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</si>
  <si>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</si>
  <si>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</si>
  <si>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</si>
  <si>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</si>
  <si>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</si>
  <si>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</si>
  <si>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</si>
  <si>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</si>
  <si>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</si>
  <si>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</si>
  <si>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</si>
  <si>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</si>
  <si>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</si>
  <si>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</si>
  <si>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</si>
  <si>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</si>
  <si>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</si>
  <si>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</si>
  <si>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</si>
  <si>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</si>
  <si>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</si>
  <si>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</si>
  <si>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</si>
  <si>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</si>
  <si>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</si>
  <si>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</si>
  <si>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</si>
  <si>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</si>
  <si>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</si>
  <si>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</si>
  <si>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</si>
  <si>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</si>
  <si>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</si>
  <si>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</si>
  <si>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</si>
  <si>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</si>
  <si>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</si>
  <si>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</si>
  <si>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</si>
  <si>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</si>
  <si>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</si>
  <si>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</si>
  <si>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</si>
  <si>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</si>
  <si>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</si>
  <si>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</si>
  <si>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</si>
  <si>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</si>
  <si>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</si>
  <si>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</si>
  <si>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</si>
  <si>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</si>
  <si>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</si>
  <si>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</si>
  <si>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</si>
  <si>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</si>
  <si>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</si>
  <si>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</si>
  <si>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</si>
  <si>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</si>
  <si>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</si>
  <si>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</si>
  <si>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</si>
  <si>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</si>
  <si>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</si>
  <si>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</si>
  <si>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</si>
  <si>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</si>
  <si>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</si>
  <si>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</si>
  <si>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</si>
  <si>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</si>
  <si>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</si>
  <si>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</si>
  <si>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</si>
  <si>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</si>
  <si>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</si>
  <si>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</si>
  <si>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</si>
  <si>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</si>
  <si>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</si>
  <si>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</si>
  <si>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</si>
  <si>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</si>
  <si>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</si>
  <si>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</si>
  <si>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</si>
  <si>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</si>
  <si>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</si>
  <si>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</si>
  <si>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</si>
  <si>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</si>
  <si>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</si>
  <si>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</si>
  <si>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</si>
  <si>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</si>
  <si>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</si>
  <si>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</si>
  <si>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</si>
  <si>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</si>
  <si>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</si>
  <si>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</si>
  <si>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</si>
  <si>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</si>
  <si>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</si>
  <si>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</si>
  <si>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</si>
  <si>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</si>
  <si>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</si>
  <si>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</si>
  <si>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</si>
  <si>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</si>
  <si>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</si>
  <si>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</si>
  <si>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</si>
  <si>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</si>
  <si>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</si>
  <si>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</si>
  <si>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</si>
  <si>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</si>
  <si>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</si>
  <si>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</si>
  <si>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</si>
  <si>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</si>
  <si>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</si>
  <si>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</si>
  <si>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</si>
  <si>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</si>
  <si>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</si>
  <si>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</si>
  <si>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</si>
  <si>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</si>
  <si>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</si>
  <si>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</si>
  <si>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</si>
  <si>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</si>
  <si>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</si>
  <si>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</si>
  <si>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</si>
  <si>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</si>
  <si>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</si>
  <si>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</si>
  <si>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</si>
  <si>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</si>
  <si>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</si>
  <si>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</si>
  <si>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</si>
  <si>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</si>
  <si>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</si>
  <si>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</si>
  <si>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</si>
  <si>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</si>
  <si>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</si>
  <si>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</si>
  <si>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</si>
  <si>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</si>
  <si>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</si>
  <si>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</si>
  <si>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</si>
  <si>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</si>
  <si>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</si>
  <si>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</si>
  <si>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</si>
  <si>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</si>
  <si>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</si>
  <si>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</si>
  <si>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</si>
  <si>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</si>
  <si>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</si>
  <si>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</si>
  <si>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</si>
  <si>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</si>
  <si>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</si>
  <si>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</si>
  <si>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</si>
  <si>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</si>
  <si>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</si>
  <si>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</si>
  <si>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</si>
  <si>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</si>
  <si>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</si>
  <si>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</si>
  <si>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</si>
  <si>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</si>
  <si>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</si>
  <si>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</si>
  <si>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</si>
  <si>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</si>
  <si>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</si>
  <si>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</si>
  <si>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</si>
  <si>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</si>
  <si>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</si>
  <si>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</si>
  <si>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</si>
  <si>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</si>
  <si>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</si>
  <si>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</si>
  <si>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</si>
  <si>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</si>
  <si>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</si>
  <si>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</si>
  <si>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</si>
  <si>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</si>
  <si>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</si>
  <si>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</si>
  <si>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</si>
  <si>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</si>
  <si>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</si>
  <si>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</si>
  <si>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</si>
  <si>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</si>
  <si>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</si>
  <si>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</si>
  <si>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</si>
  <si>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</si>
  <si>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</si>
  <si>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</si>
  <si>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</si>
  <si>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</si>
  <si>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</si>
  <si>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</si>
  <si>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</si>
  <si>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</si>
  <si>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</si>
  <si>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</si>
  <si>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</si>
  <si>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</si>
  <si>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</si>
  <si>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</si>
  <si>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</si>
  <si>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</si>
  <si>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</si>
  <si>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</si>
  <si>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</si>
  <si>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</si>
  <si>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</si>
  <si>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</si>
  <si>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</si>
  <si>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</si>
  <si>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</si>
  <si>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</si>
  <si>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</si>
  <si>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</si>
  <si>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</si>
  <si>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</si>
  <si>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</si>
  <si>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</si>
  <si>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</si>
  <si>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</si>
  <si>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</si>
  <si>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</si>
  <si>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</si>
  <si>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</si>
  <si>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</si>
  <si>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</si>
  <si>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</si>
  <si>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</si>
  <si>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</si>
  <si>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</si>
  <si>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</si>
  <si>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</si>
  <si>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</si>
  <si>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</si>
  <si>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</si>
  <si>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</si>
  <si>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</si>
  <si>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</si>
  <si>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</si>
  <si>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</si>
  <si>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</si>
  <si>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</si>
  <si>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</si>
  <si>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</si>
  <si>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</si>
  <si>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</si>
  <si>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</si>
  <si>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</si>
  <si>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</si>
  <si>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</si>
  <si>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</si>
  <si>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</si>
  <si>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</si>
  <si>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</si>
  <si>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</si>
  <si>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</si>
  <si>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</si>
  <si>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</si>
  <si>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</si>
  <si>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</si>
  <si>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</si>
  <si>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</si>
  <si>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</si>
  <si>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</si>
  <si>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</si>
  <si>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</si>
  <si>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</si>
  <si>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</si>
  <si>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</si>
  <si>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</si>
  <si>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</si>
  <si>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</si>
  <si>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</si>
  <si>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</si>
  <si>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</si>
  <si>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</si>
  <si>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</si>
  <si>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</si>
  <si>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</si>
  <si>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</si>
  <si>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</si>
  <si>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</si>
  <si>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</si>
  <si>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</si>
  <si>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</si>
  <si>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</si>
  <si>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</si>
  <si>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</si>
  <si>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</si>
  <si>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</si>
  <si>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</si>
  <si>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</si>
  <si>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</si>
  <si>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</si>
  <si>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</si>
  <si>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</si>
  <si>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</si>
  <si>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</si>
  <si>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</si>
  <si>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</si>
  <si>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</si>
  <si>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</si>
  <si>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</si>
  <si>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</si>
  <si>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</si>
  <si>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</si>
  <si>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</si>
  <si>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</si>
  <si>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</si>
  <si>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</si>
  <si>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</si>
  <si>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</si>
  <si>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</si>
  <si>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</si>
  <si>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</si>
  <si>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</si>
  <si>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</si>
  <si>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</si>
  <si>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</si>
  <si>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</si>
  <si>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</si>
  <si>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</si>
  <si>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</si>
  <si>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</si>
  <si>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</si>
  <si>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</si>
  <si>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</si>
  <si>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</si>
  <si>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</si>
  <si>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</si>
  <si>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</si>
  <si>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</si>
  <si>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</si>
  <si>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</si>
  <si>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</si>
  <si>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</si>
  <si>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</si>
  <si>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</si>
  <si>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</si>
  <si>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</si>
  <si>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</si>
  <si>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</si>
  <si>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</si>
  <si>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</si>
  <si>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</si>
  <si>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</si>
  <si>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</si>
  <si>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</si>
  <si>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</si>
  <si>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</si>
  <si>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</si>
  <si>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</si>
  <si>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</si>
  <si>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</si>
  <si>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</si>
  <si>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</si>
  <si>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</si>
  <si>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</si>
  <si>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</si>
  <si>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</si>
  <si>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</si>
  <si>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</si>
  <si>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</si>
  <si>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</si>
  <si>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</si>
  <si>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</si>
  <si>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</si>
  <si>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</si>
  <si>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</si>
  <si>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</si>
  <si>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</si>
  <si>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</si>
  <si>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</si>
  <si>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</si>
  <si>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</si>
  <si>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</si>
  <si>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</si>
  <si>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</si>
  <si>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</si>
  <si>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</si>
  <si>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</si>
  <si>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</si>
  <si>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</si>
  <si>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</si>
  <si>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</si>
  <si>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</si>
  <si>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</si>
  <si>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</si>
  <si>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</si>
  <si>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</si>
  <si>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</si>
  <si>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</si>
  <si>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</si>
  <si>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</si>
  <si>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</si>
  <si>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</si>
  <si>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</si>
  <si>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</si>
  <si>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</si>
  <si>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</si>
  <si>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</si>
  <si>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</si>
  <si>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</si>
  <si>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</si>
  <si>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</si>
  <si>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</si>
  <si>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</si>
  <si>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</si>
  <si>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</si>
  <si>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</si>
  <si>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</si>
  <si>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</si>
  <si>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</si>
  <si>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</si>
  <si>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</si>
  <si>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</si>
  <si>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</si>
  <si>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</si>
  <si>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</si>
  <si>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</si>
  <si>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</si>
  <si>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</si>
  <si>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</si>
  <si>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</si>
  <si>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</si>
  <si>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</si>
  <si>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</si>
  <si>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</si>
  <si>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</si>
  <si>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</si>
  <si>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</si>
  <si>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</si>
  <si>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</si>
  <si>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</si>
  <si>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</si>
  <si>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</si>
  <si>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</si>
  <si>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</si>
  <si>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</si>
  <si>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</si>
  <si>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</si>
  <si>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</si>
  <si>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</si>
  <si>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</si>
  <si>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</si>
  <si>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</si>
  <si>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</si>
  <si>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</si>
  <si>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</si>
  <si>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</si>
  <si>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</si>
  <si>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</si>
  <si>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</si>
  <si>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</si>
  <si>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</si>
  <si>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</si>
  <si>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</si>
  <si>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</si>
  <si>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</si>
  <si>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</si>
  <si>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</si>
  <si>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</si>
  <si>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</si>
  <si>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</si>
  <si>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</si>
  <si>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</si>
  <si>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</si>
  <si>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</si>
  <si>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</si>
  <si>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</si>
  <si>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</si>
  <si>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</si>
  <si>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</si>
  <si>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</si>
  <si>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</si>
  <si>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</si>
  <si>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</si>
  <si>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</si>
  <si>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</si>
  <si>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</si>
  <si>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</si>
  <si>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</si>
  <si>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</si>
  <si>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</si>
  <si>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</si>
  <si>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</si>
  <si>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</si>
  <si>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</si>
  <si>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</si>
  <si>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</si>
  <si>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</si>
  <si>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</si>
  <si>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</si>
  <si>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</si>
  <si>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</si>
  <si>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</si>
  <si>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</si>
  <si>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</si>
  <si>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</si>
  <si>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</si>
  <si>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</si>
  <si>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</si>
  <si>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</si>
  <si>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</si>
  <si>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</si>
  <si>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</si>
  <si>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</si>
  <si>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</si>
  <si>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</si>
  <si>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</si>
  <si>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</si>
  <si>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</si>
  <si>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</si>
  <si>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</si>
  <si>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</si>
  <si>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</si>
  <si>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</si>
  <si>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</si>
  <si>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</si>
  <si>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</si>
  <si>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</si>
  <si>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</si>
  <si>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</si>
  <si>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</si>
  <si>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</si>
  <si>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</si>
  <si>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</si>
  <si>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</si>
  <si>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</si>
  <si>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</si>
  <si>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</si>
  <si>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</si>
  <si>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</si>
  <si>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</si>
  <si>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</si>
  <si>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</si>
  <si>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</si>
  <si>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</si>
  <si>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</si>
  <si>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</si>
  <si>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</si>
  <si>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</si>
  <si>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</si>
  <si>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</si>
  <si>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</si>
  <si>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</si>
  <si>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</si>
  <si>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</si>
  <si>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</si>
  <si>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</si>
  <si>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</si>
  <si>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</si>
  <si>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</si>
  <si>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</si>
  <si>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</si>
  <si>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</si>
  <si>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</si>
  <si>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</si>
  <si>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</si>
  <si>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</si>
  <si>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</si>
  <si>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</si>
  <si>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</si>
  <si>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</si>
  <si>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</si>
  <si>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</si>
  <si>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</si>
  <si>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</si>
  <si>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</si>
  <si>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</si>
  <si>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</si>
  <si>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</si>
  <si>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</si>
  <si>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</si>
  <si>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</si>
  <si>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</si>
  <si>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</si>
  <si>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</si>
  <si>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</si>
  <si>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</si>
  <si>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</si>
  <si>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</si>
  <si>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</si>
  <si>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</si>
  <si>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</si>
  <si>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</si>
  <si>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</si>
  <si>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</si>
  <si>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</si>
  <si>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</si>
  <si>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</si>
  <si>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</si>
  <si>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</si>
  <si>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</si>
  <si>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</si>
  <si>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</si>
  <si>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</si>
  <si>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</si>
  <si>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</si>
  <si>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</si>
  <si>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</si>
  <si>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</si>
  <si>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</si>
  <si>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</si>
  <si>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</si>
  <si>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</si>
  <si>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</si>
  <si>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</si>
  <si>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</si>
  <si>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</si>
  <si>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</si>
  <si>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</si>
  <si>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</si>
  <si>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</si>
  <si>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</si>
  <si>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</si>
  <si>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</si>
  <si>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</si>
  <si>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</si>
  <si>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</si>
  <si>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</si>
  <si>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</si>
  <si>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</si>
  <si>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</si>
  <si>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</si>
  <si>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</si>
  <si>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</si>
  <si>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</si>
  <si>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</si>
  <si>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</si>
  <si>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</si>
  <si>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</si>
  <si>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</si>
  <si>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</si>
  <si>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</si>
  <si>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</si>
  <si>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</si>
  <si>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</si>
  <si>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</si>
  <si>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</si>
  <si>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</si>
  <si>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</si>
  <si>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</si>
  <si>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</si>
  <si>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</si>
  <si>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</si>
  <si>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</si>
  <si>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</si>
  <si>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</si>
  <si>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</si>
  <si>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</si>
  <si>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</si>
  <si>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</si>
  <si>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</si>
  <si>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</si>
  <si>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</si>
  <si>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</si>
  <si>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</si>
  <si>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</si>
  <si>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</si>
  <si>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</si>
  <si>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</si>
  <si>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</si>
  <si>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</si>
  <si>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</si>
  <si>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</si>
  <si>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</si>
  <si>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</si>
  <si>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</si>
  <si>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</si>
  <si>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</si>
  <si>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</si>
  <si>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</si>
  <si>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</si>
  <si>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</si>
  <si>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</si>
  <si>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</si>
  <si>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</si>
  <si>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</si>
  <si>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</si>
  <si>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</si>
  <si>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</si>
  <si>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</si>
  <si>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</si>
  <si>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</si>
  <si>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</si>
  <si>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</si>
  <si>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</si>
  <si>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</si>
  <si>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</si>
  <si>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</si>
  <si>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</si>
  <si>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</si>
  <si>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</si>
  <si>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</si>
  <si>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</si>
  <si>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</si>
  <si>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</si>
  <si>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</si>
  <si>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</si>
  <si>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</si>
  <si>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</si>
  <si>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</si>
  <si>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</si>
  <si>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</si>
  <si>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</si>
  <si>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</si>
  <si>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</si>
  <si>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</si>
  <si>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</si>
  <si>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</si>
  <si>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</si>
  <si>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</si>
  <si>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</si>
  <si>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</si>
  <si>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</si>
  <si>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</si>
  <si>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</si>
  <si>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</si>
  <si>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</si>
  <si>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</si>
  <si>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</si>
  <si>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</si>
  <si>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</si>
  <si>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</si>
  <si>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</si>
  <si>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</si>
  <si>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</si>
  <si>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</si>
  <si>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</si>
  <si>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</si>
  <si>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</si>
  <si>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</si>
  <si>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</si>
  <si>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</si>
  <si>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</si>
  <si>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</si>
  <si>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</si>
  <si>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</si>
  <si>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</si>
  <si>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</si>
  <si>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</si>
  <si>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</si>
  <si>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</si>
  <si>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</si>
  <si>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</si>
  <si>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</si>
  <si>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</si>
  <si>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</si>
  <si>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</si>
  <si>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</si>
  <si>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</si>
  <si>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</si>
  <si>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</si>
  <si>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</si>
  <si>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</si>
  <si>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</si>
  <si>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</si>
  <si>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</si>
  <si>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</si>
  <si>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</si>
  <si>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</si>
  <si>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</si>
  <si>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</si>
  <si>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</si>
  <si>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</si>
  <si>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</si>
  <si>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</si>
  <si>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</si>
  <si>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</si>
  <si>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</si>
  <si>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</si>
  <si>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</si>
  <si>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</si>
  <si>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</si>
  <si>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</si>
  <si>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</si>
  <si>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</si>
  <si>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</si>
  <si>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</si>
  <si>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</si>
  <si>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</si>
  <si>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</si>
  <si>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</si>
  <si>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</si>
  <si>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</si>
  <si>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</si>
  <si>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</si>
  <si>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</si>
  <si>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</si>
  <si>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</si>
  <si>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</si>
  <si>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</si>
  <si>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</si>
  <si>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</si>
  <si>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</si>
  <si>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</si>
  <si>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</si>
  <si>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</si>
  <si>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</si>
  <si>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</si>
  <si>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</si>
  <si>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</si>
  <si>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</si>
  <si>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</si>
  <si>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</si>
  <si>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</si>
  <si>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</si>
  <si>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</si>
  <si>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</si>
  <si>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</si>
  <si>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</si>
  <si>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</si>
  <si>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</si>
  <si>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</si>
  <si>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</si>
  <si>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</si>
  <si>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</si>
  <si>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</si>
  <si>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</si>
  <si>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</si>
  <si>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</si>
  <si>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</si>
  <si>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</si>
  <si>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</si>
  <si>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</si>
  <si>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</si>
  <si>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</si>
  <si>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</si>
  <si>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</si>
  <si>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</si>
  <si>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</si>
  <si>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</si>
  <si>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</si>
  <si>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</si>
  <si>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</si>
  <si>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</si>
  <si>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</si>
  <si>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</si>
  <si>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</si>
  <si>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</si>
  <si>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</si>
  <si>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</si>
  <si>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</si>
  <si>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</si>
  <si>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</si>
  <si>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</si>
  <si>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</si>
  <si>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</si>
  <si>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</si>
  <si>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</si>
  <si>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</si>
  <si>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</si>
  <si>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</si>
  <si>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</si>
  <si>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</si>
  <si>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</si>
  <si>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</si>
  <si>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</si>
  <si>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</si>
  <si>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</si>
  <si>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</si>
  <si>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</si>
  <si>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</si>
  <si>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</si>
  <si>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</si>
  <si>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</si>
  <si>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</si>
  <si>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</si>
  <si>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</si>
  <si>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</si>
  <si>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</si>
  <si>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</si>
  <si>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</si>
  <si>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</si>
  <si>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</si>
  <si>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</si>
  <si>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</si>
  <si>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</si>
  <si>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</si>
  <si>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</si>
  <si>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</si>
  <si>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</si>
  <si>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</si>
  <si>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</si>
  <si>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</si>
  <si>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</si>
  <si>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</si>
  <si>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</si>
  <si>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</si>
  <si>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</si>
  <si>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</si>
  <si>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</si>
  <si>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</si>
  <si>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</si>
  <si>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</si>
  <si>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</si>
  <si>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</si>
  <si>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</si>
  <si>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</si>
  <si>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</si>
  <si>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</si>
  <si>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</si>
  <si>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</si>
  <si>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</si>
  <si>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</si>
  <si>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</si>
  <si>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</si>
  <si>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</si>
  <si>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</si>
  <si>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</si>
  <si>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</si>
  <si>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</si>
  <si>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</si>
  <si>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</si>
  <si>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</si>
  <si>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</si>
  <si>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</si>
  <si>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</si>
  <si>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</si>
  <si>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</si>
  <si>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</si>
  <si>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</si>
  <si>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</si>
  <si>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</si>
  <si>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</si>
  <si>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</si>
  <si>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</si>
  <si>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</si>
  <si>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</si>
  <si>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</si>
  <si>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</si>
  <si>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</si>
  <si>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</si>
  <si>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</si>
  <si>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</si>
  <si>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</si>
  <si>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</si>
  <si>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</si>
  <si>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</si>
  <si>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</si>
  <si>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</si>
  <si>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</si>
  <si>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</si>
  <si>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</si>
  <si>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</si>
  <si>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</si>
  <si>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</si>
  <si>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</si>
  <si>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</si>
  <si>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</si>
  <si>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</si>
  <si>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</si>
  <si>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</si>
  <si>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</si>
  <si>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</si>
  <si>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</si>
  <si>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</si>
  <si>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</si>
  <si>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</si>
  <si>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</si>
  <si>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</si>
  <si>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</si>
  <si>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</si>
  <si>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</si>
  <si>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</si>
  <si>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</si>
  <si>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</si>
  <si>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</si>
  <si>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</si>
  <si>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</si>
  <si>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</si>
  <si>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</si>
  <si>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</si>
  <si>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</si>
  <si>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</si>
  <si>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</si>
  <si>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</si>
  <si>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</si>
  <si>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</si>
  <si>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</si>
  <si>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</si>
  <si>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</si>
  <si>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</si>
  <si>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</si>
  <si>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</si>
  <si>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</si>
  <si>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</si>
  <si>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</si>
  <si>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</si>
  <si>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</si>
  <si>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</si>
  <si>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</si>
  <si>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</si>
  <si>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</si>
  <si>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</si>
  <si>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</si>
  <si>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</si>
  <si>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</si>
  <si>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</si>
  <si>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</si>
  <si>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</si>
  <si>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</si>
  <si>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</si>
  <si>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</si>
  <si>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</si>
  <si>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</si>
  <si>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</si>
  <si>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</si>
  <si>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</si>
  <si>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</si>
  <si>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</si>
  <si>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</si>
  <si>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</si>
  <si>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</si>
  <si>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</si>
  <si>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</si>
  <si>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</si>
  <si>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</si>
  <si>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</si>
  <si>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</si>
  <si>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</si>
  <si>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</si>
  <si>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</si>
  <si>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</si>
  <si>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</si>
  <si>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</si>
  <si>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</si>
  <si>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</si>
  <si>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</si>
  <si>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</si>
  <si>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</si>
  <si>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</si>
  <si>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</si>
  <si>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</si>
  <si>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</si>
  <si>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</si>
  <si>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</si>
  <si>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</si>
  <si>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</si>
  <si>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</si>
  <si>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</si>
  <si>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</si>
  <si>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</si>
  <si>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</si>
  <si>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</si>
  <si>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</si>
  <si>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</si>
  <si>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</si>
  <si>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</si>
  <si>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</si>
  <si>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</si>
  <si>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</si>
  <si>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</si>
  <si>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</si>
  <si>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</si>
  <si>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</si>
  <si>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</si>
  <si>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</si>
  <si>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</si>
  <si>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</si>
  <si>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</si>
  <si>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</si>
  <si>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</si>
  <si>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</si>
  <si>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</si>
  <si>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</si>
  <si>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</si>
  <si>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</si>
  <si>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</si>
  <si>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</si>
  <si>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</si>
  <si>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</si>
  <si>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</si>
  <si>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</si>
  <si>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</si>
  <si>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</si>
  <si>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</si>
  <si>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</si>
  <si>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</si>
  <si>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</si>
  <si>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</si>
  <si>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</si>
  <si>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</si>
  <si>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</si>
  <si>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</si>
  <si>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</si>
  <si>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</si>
  <si>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</si>
  <si>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</si>
  <si>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</si>
  <si>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</si>
  <si>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</si>
  <si>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</si>
  <si>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</si>
  <si>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</si>
  <si>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</si>
  <si>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</si>
  <si>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</si>
  <si>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</si>
  <si>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</si>
  <si>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</si>
  <si>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</si>
  <si>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</si>
  <si>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</si>
  <si>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</si>
  <si>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</si>
  <si>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</si>
  <si>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</si>
  <si>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</si>
  <si>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</si>
  <si>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</si>
  <si>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</si>
  <si>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</si>
  <si>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</si>
  <si>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</si>
  <si>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</si>
  <si>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</si>
  <si>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</si>
  <si>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</si>
  <si>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</si>
  <si>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</si>
  <si>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</si>
  <si>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</si>
  <si>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</si>
  <si>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</si>
  <si>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</si>
  <si>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</si>
  <si>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</si>
  <si>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</si>
  <si>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</si>
  <si>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</si>
  <si>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</si>
  <si>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</si>
  <si>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</si>
  <si>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</si>
  <si>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</si>
  <si>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</si>
  <si>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</si>
  <si>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</si>
  <si>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</si>
  <si>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</si>
  <si>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</si>
  <si>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</si>
  <si>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</si>
  <si>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</si>
  <si>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</si>
  <si>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</si>
  <si>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</si>
  <si>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</si>
  <si>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</si>
  <si>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</si>
  <si>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</si>
  <si>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</si>
  <si>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</si>
  <si>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</si>
  <si>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</si>
  <si>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</si>
  <si>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</si>
  <si>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</si>
  <si>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</si>
  <si>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</si>
  <si>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</si>
  <si>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</si>
  <si>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</si>
  <si>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</si>
  <si>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</si>
  <si>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</si>
  <si>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</si>
  <si>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</si>
  <si>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</si>
  <si>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</si>
  <si>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</si>
  <si>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</si>
  <si>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</si>
  <si>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</si>
  <si>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</si>
  <si>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</si>
  <si>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</si>
  <si>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</si>
  <si>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</si>
  <si>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</si>
  <si>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</si>
  <si>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</si>
  <si>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</si>
  <si>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</si>
  <si>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</si>
  <si>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</si>
  <si>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</si>
  <si>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</si>
  <si>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</si>
  <si>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</si>
  <si>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</si>
  <si>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</si>
  <si>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</si>
  <si>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</si>
  <si>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</si>
  <si>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</si>
  <si>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</si>
  <si>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</si>
  <si>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</si>
  <si>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</si>
  <si>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</si>
  <si>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</si>
  <si>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</si>
  <si>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</si>
  <si>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</si>
  <si>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</si>
  <si>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</si>
  <si>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</si>
  <si>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</si>
  <si>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</si>
  <si>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</si>
  <si>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</si>
  <si>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</si>
  <si>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</si>
  <si>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</si>
  <si>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</si>
  <si>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</si>
  <si>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</si>
  <si>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</si>
  <si>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</si>
  <si>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</si>
  <si>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</si>
  <si>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</si>
  <si>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</si>
  <si>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</si>
  <si>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</si>
  <si>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</si>
  <si>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</si>
  <si>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</si>
  <si>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</si>
  <si>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</si>
  <si>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</si>
  <si>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</si>
  <si>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</si>
  <si>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</si>
  <si>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</si>
  <si>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</si>
  <si>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</si>
  <si>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</si>
  <si>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</si>
  <si>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</si>
  <si>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</si>
  <si>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</si>
  <si>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</si>
  <si>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</si>
  <si>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</si>
  <si>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</si>
  <si>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</si>
  <si>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</si>
  <si>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</si>
  <si>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</si>
  <si>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</si>
  <si>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</si>
  <si>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</si>
  <si>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</si>
  <si>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</si>
  <si>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</si>
  <si>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</si>
  <si>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</si>
  <si>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</si>
  <si>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</si>
  <si>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</si>
  <si>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</si>
  <si>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</si>
  <si>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</si>
  <si>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</si>
  <si>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</si>
  <si>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</si>
  <si>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</si>
  <si>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</si>
  <si>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</si>
  <si>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</si>
  <si>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</si>
  <si>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</si>
  <si>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</si>
  <si>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</si>
  <si>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</si>
  <si>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</si>
  <si>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</si>
  <si>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</si>
  <si>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</si>
  <si>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</si>
  <si>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</si>
  <si>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</si>
  <si>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</si>
  <si>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</si>
  <si>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</si>
  <si>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</si>
  <si>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</si>
  <si>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</si>
  <si>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</si>
  <si>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</si>
  <si>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</si>
  <si>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</si>
  <si>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</si>
  <si>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</si>
  <si>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</si>
  <si>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</si>
  <si>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</si>
  <si>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</si>
  <si>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</si>
  <si>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</si>
  <si>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</si>
  <si>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</si>
  <si>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</si>
  <si>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</si>
  <si>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</si>
  <si>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</si>
  <si>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</si>
  <si>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</si>
  <si>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</si>
  <si>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</si>
  <si>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</si>
  <si>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</si>
  <si>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</si>
  <si>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</si>
  <si>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</si>
  <si>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</si>
  <si>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</si>
  <si>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</si>
  <si>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</si>
  <si>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</si>
  <si>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</si>
  <si>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</si>
  <si>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</si>
  <si>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</si>
  <si>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</si>
  <si>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</si>
  <si>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</si>
  <si>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</si>
  <si>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</si>
  <si>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</si>
  <si>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</si>
  <si>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</si>
  <si>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</si>
  <si>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</si>
  <si>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</si>
  <si>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</si>
  <si>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</si>
  <si>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</si>
  <si>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</si>
  <si>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</si>
  <si>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</si>
  <si>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</si>
  <si>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</si>
  <si>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</si>
  <si>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</si>
  <si>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</si>
  <si>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</si>
  <si>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</si>
  <si>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</si>
  <si>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</si>
  <si>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</si>
  <si>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</si>
  <si>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</si>
  <si>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</si>
  <si>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</si>
  <si>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</si>
  <si>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</si>
  <si>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</si>
  <si>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</si>
  <si>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</si>
  <si>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</si>
  <si>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</si>
  <si>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</si>
  <si>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</si>
  <si>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</si>
  <si>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</si>
  <si>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</si>
  <si>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</si>
  <si>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</si>
  <si>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</si>
  <si>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</si>
  <si>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</si>
  <si>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</si>
  <si>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</si>
  <si>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</si>
  <si>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</si>
  <si>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</si>
  <si>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</si>
  <si>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</si>
  <si>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</si>
  <si>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</si>
  <si>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</si>
  <si>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</si>
  <si>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</si>
  <si>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</si>
  <si>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</si>
  <si>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</si>
  <si>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</si>
  <si>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</si>
  <si>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</si>
  <si>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</si>
  <si>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</si>
  <si>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</si>
  <si>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</si>
  <si>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</si>
  <si>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</si>
  <si>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</si>
  <si>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</si>
  <si>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</si>
  <si>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</si>
  <si>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</si>
  <si>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</si>
  <si>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</si>
  <si>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</si>
  <si>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</si>
  <si>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</si>
  <si>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</si>
  <si>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</si>
  <si>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</si>
  <si>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</si>
  <si>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</si>
  <si>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</si>
  <si>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</si>
  <si>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</si>
  <si>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</si>
  <si>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</si>
  <si>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</si>
  <si>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</si>
  <si>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</si>
  <si>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</si>
  <si>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</si>
  <si>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</si>
  <si>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</si>
  <si>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</si>
  <si>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</si>
  <si>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</si>
  <si>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</si>
  <si>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</si>
  <si>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</si>
  <si>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</si>
  <si>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</si>
  <si>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</si>
  <si>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</si>
  <si>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</si>
  <si>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</si>
  <si>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</si>
  <si>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</si>
  <si>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</si>
  <si>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</si>
  <si>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</si>
  <si>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</si>
  <si>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</si>
  <si>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</si>
  <si>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</si>
  <si>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</si>
  <si>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</si>
  <si>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</si>
  <si>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</si>
  <si>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</si>
  <si>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</si>
  <si>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</si>
  <si>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</si>
  <si>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</si>
  <si>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</si>
  <si>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</si>
  <si>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</si>
  <si>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</si>
  <si>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</si>
  <si>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</si>
  <si>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</si>
  <si>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</si>
  <si>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</si>
  <si>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</si>
  <si>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</si>
  <si>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</si>
  <si>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</si>
  <si>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</si>
  <si>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</si>
  <si>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</si>
  <si>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</si>
  <si>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</si>
  <si>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</si>
  <si>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</si>
  <si>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</si>
  <si>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</si>
  <si>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</si>
  <si>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</si>
  <si>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</si>
  <si>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</si>
  <si>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</si>
  <si>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</si>
  <si>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</si>
  <si>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</si>
  <si>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</si>
  <si>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</si>
  <si>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</si>
  <si>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</si>
  <si>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</si>
  <si>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</si>
  <si>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</si>
  <si>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</si>
  <si>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</si>
  <si>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</si>
  <si>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</si>
  <si>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</si>
  <si>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</si>
  <si>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</si>
  <si>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</si>
  <si>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</si>
  <si>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</si>
  <si>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</si>
  <si>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</si>
  <si>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</si>
  <si>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</si>
  <si>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</si>
  <si>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</si>
  <si>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</si>
  <si>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</si>
  <si>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</si>
  <si>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</si>
  <si>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</si>
  <si>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</si>
  <si>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</si>
  <si>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</si>
  <si>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</si>
  <si>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</si>
  <si>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</si>
  <si>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</si>
  <si>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</si>
  <si>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</si>
  <si>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</si>
  <si>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</si>
  <si>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</si>
  <si>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</si>
  <si>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</si>
  <si>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</si>
  <si>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</si>
  <si>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</si>
  <si>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</si>
  <si>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</si>
  <si>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</si>
  <si>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</si>
  <si>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</si>
  <si>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</si>
  <si>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</si>
  <si>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</si>
  <si>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</si>
  <si>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</si>
  <si>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</si>
  <si>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</si>
  <si>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</si>
  <si>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</si>
  <si>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</si>
  <si>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</si>
  <si>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</si>
  <si>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</si>
  <si>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</si>
  <si>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</si>
  <si>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</si>
  <si>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</si>
  <si>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</si>
  <si>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</si>
  <si>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</si>
  <si>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</si>
  <si>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</si>
  <si>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</si>
  <si>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</si>
  <si>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</si>
  <si>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</si>
  <si>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</si>
  <si>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</si>
  <si>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</si>
  <si>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</si>
  <si>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</si>
  <si>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</si>
  <si>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</si>
  <si>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</si>
  <si>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</si>
  <si>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</si>
  <si>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</si>
  <si>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</si>
  <si>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</si>
  <si>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</si>
  <si>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</si>
  <si>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</si>
  <si>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</si>
  <si>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</si>
  <si>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</si>
  <si>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</si>
  <si>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</si>
  <si>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</si>
  <si>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</si>
  <si>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</si>
  <si>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</si>
  <si>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</si>
  <si>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</si>
  <si>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</si>
  <si>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</si>
  <si>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</si>
  <si>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</si>
  <si>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</si>
  <si>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</si>
  <si>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</si>
  <si>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</si>
  <si>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</si>
  <si>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</si>
  <si>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</si>
  <si>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</si>
  <si>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</si>
  <si>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</si>
  <si>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</si>
  <si>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</si>
  <si>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</si>
  <si>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</si>
  <si>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</si>
  <si>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</si>
  <si>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</si>
  <si>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</si>
  <si>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</si>
  <si>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</si>
  <si>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</si>
  <si>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</si>
  <si>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</si>
  <si>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</si>
  <si>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</si>
  <si>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</si>
  <si>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</si>
  <si>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</si>
  <si>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</si>
  <si>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</si>
  <si>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</si>
  <si>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</si>
  <si>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</si>
  <si>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</si>
  <si>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</si>
  <si>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</si>
  <si>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</si>
  <si>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</si>
  <si>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</si>
  <si>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</si>
  <si>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</si>
  <si>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</si>
  <si>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</si>
  <si>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</si>
  <si>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</si>
  <si>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</si>
  <si>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</si>
  <si>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</si>
  <si>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</si>
  <si>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</si>
  <si>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</si>
  <si>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</si>
  <si>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</si>
  <si>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</si>
  <si>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</si>
  <si>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</si>
  <si>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</si>
  <si>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</si>
  <si>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</si>
  <si>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</si>
  <si>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</si>
  <si>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</si>
  <si>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</si>
  <si>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</si>
  <si>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</si>
  <si>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</si>
  <si>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</si>
  <si>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</si>
  <si>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</si>
  <si>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</si>
  <si>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</si>
  <si>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</si>
  <si>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</si>
  <si>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</si>
  <si>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</si>
  <si>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</si>
  <si>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</si>
  <si>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</si>
  <si>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</si>
  <si>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</si>
  <si>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</si>
  <si>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</si>
  <si>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</si>
  <si>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</si>
  <si>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</si>
  <si>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</si>
  <si>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</si>
  <si>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</si>
  <si>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</si>
  <si>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</si>
  <si>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</si>
  <si>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</si>
  <si>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</si>
  <si>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</si>
  <si>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</si>
  <si>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</si>
  <si>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</si>
  <si>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</si>
  <si>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</si>
  <si>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</si>
  <si>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</si>
  <si>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</si>
  <si>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</si>
  <si>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</si>
  <si>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</si>
  <si>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</si>
  <si>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</si>
  <si>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</si>
  <si>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</si>
  <si>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</si>
  <si>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</si>
  <si>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</si>
  <si>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</si>
  <si>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</si>
  <si>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</si>
  <si>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</si>
  <si>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</si>
  <si>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</si>
  <si>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</si>
  <si>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</si>
  <si>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</si>
  <si>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</si>
  <si>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</si>
  <si>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</si>
  <si>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</si>
  <si>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</si>
  <si>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</si>
  <si>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</si>
  <si>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</si>
  <si>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</si>
  <si>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</si>
  <si>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</si>
  <si>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</si>
  <si>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</si>
  <si>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</si>
  <si>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</si>
  <si>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</si>
  <si>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</si>
  <si>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</si>
  <si>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</si>
  <si>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</si>
  <si>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</si>
  <si>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</si>
  <si>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</si>
  <si>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</si>
  <si>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</si>
  <si>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</si>
  <si>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</si>
  <si>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</si>
  <si>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</si>
  <si>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</si>
  <si>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</si>
  <si>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</si>
  <si>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</si>
  <si>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</si>
  <si>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</si>
  <si>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</si>
  <si>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</si>
  <si>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</si>
  <si>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</si>
  <si>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</si>
  <si>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</si>
  <si>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</si>
  <si>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</si>
  <si>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</si>
  <si>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</si>
  <si>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</si>
  <si>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</si>
  <si>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</si>
  <si>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</si>
  <si>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</si>
  <si>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</si>
  <si>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</si>
  <si>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</si>
  <si>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</si>
  <si>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</si>
  <si>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</si>
  <si>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</si>
  <si>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</si>
  <si>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</si>
  <si>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</si>
  <si>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</si>
  <si>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</si>
  <si>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</si>
  <si>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</si>
  <si>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</si>
  <si>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</si>
  <si>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</si>
  <si>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</si>
  <si>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</si>
  <si>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</si>
  <si>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</si>
  <si>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</si>
  <si>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</si>
  <si>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</si>
  <si>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</si>
  <si>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</si>
  <si>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</si>
  <si>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</si>
  <si>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</si>
  <si>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</si>
  <si>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</si>
  <si>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</si>
  <si>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</si>
  <si>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</si>
  <si>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</si>
  <si>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</si>
  <si>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</si>
  <si>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</si>
  <si>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</si>
  <si>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</si>
  <si>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</si>
  <si>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</si>
  <si>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</si>
  <si>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</si>
  <si>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</si>
  <si>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</si>
  <si>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</si>
  <si>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</si>
  <si>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</si>
  <si>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</si>
  <si>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</si>
  <si>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</si>
  <si>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</si>
  <si>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</si>
  <si>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</si>
  <si>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</si>
  <si>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</si>
  <si>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</si>
  <si>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</si>
  <si>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</si>
  <si>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</si>
  <si>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</si>
  <si>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</si>
  <si>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</si>
  <si>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</si>
  <si>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</si>
  <si>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</si>
  <si>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</si>
  <si>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</si>
  <si>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</si>
  <si>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</si>
  <si>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</si>
  <si>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</si>
  <si>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</si>
  <si>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</si>
  <si>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</si>
  <si>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</si>
  <si>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</si>
  <si>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</si>
  <si>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</si>
  <si>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</si>
  <si>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</si>
  <si>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</si>
  <si>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</si>
  <si>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</si>
  <si>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</si>
  <si>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</si>
  <si>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</si>
  <si>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</si>
  <si>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</si>
  <si>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</si>
  <si>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</si>
  <si>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</si>
  <si>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</si>
  <si>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</si>
  <si>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</si>
  <si>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</si>
  <si>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</si>
  <si>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</si>
  <si>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</si>
  <si>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</si>
  <si>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</si>
  <si>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</si>
  <si>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</si>
  <si>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</si>
  <si>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</si>
  <si>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</si>
  <si>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</si>
  <si>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</si>
  <si>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</si>
  <si>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</si>
  <si>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</si>
  <si>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</si>
  <si>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</si>
  <si>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</si>
  <si>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</si>
  <si>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</si>
  <si>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</si>
  <si>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</si>
  <si>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</si>
  <si>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</si>
  <si>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</si>
  <si>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</si>
  <si>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</si>
  <si>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</si>
  <si>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</si>
  <si>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</si>
  <si>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</si>
  <si>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</si>
  <si>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</si>
  <si>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</si>
  <si>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</si>
  <si>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</si>
  <si>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</si>
  <si>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</si>
  <si>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</si>
  <si>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</si>
  <si>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</si>
  <si>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</si>
  <si>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</si>
  <si>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</si>
  <si>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</si>
  <si>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</si>
  <si>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</si>
  <si>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</si>
  <si>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</si>
  <si>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</si>
  <si>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</si>
  <si>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</si>
  <si>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</si>
  <si>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</si>
  <si>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</si>
  <si>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</si>
  <si>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</si>
  <si>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</si>
  <si>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</si>
  <si>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</si>
  <si>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</si>
  <si>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</si>
  <si>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</si>
  <si>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</si>
  <si>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</si>
  <si>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</si>
  <si>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</si>
  <si>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</si>
  <si>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</si>
  <si>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</si>
  <si>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</si>
  <si>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</si>
  <si>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</si>
  <si>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</si>
  <si>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</si>
  <si>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</si>
  <si>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</si>
  <si>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</si>
  <si>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</si>
  <si>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</si>
  <si>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</si>
  <si>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</si>
  <si>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</si>
  <si>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</si>
  <si>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</si>
  <si>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</si>
  <si>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</si>
  <si>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</si>
  <si>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</si>
  <si>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</si>
  <si>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</si>
  <si>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</si>
  <si>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</si>
  <si>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</si>
  <si>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</si>
  <si>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</si>
  <si>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</si>
  <si>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</si>
  <si>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</si>
  <si>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</si>
  <si>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</si>
  <si>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</si>
  <si>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</si>
  <si>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</si>
  <si>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</si>
  <si>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</si>
  <si>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</si>
  <si>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</si>
  <si>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</si>
  <si>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</si>
  <si>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</si>
  <si>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</si>
  <si>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</si>
  <si>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</si>
  <si>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</si>
  <si>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</si>
  <si>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</si>
  <si>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</si>
  <si>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</si>
  <si>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</si>
  <si>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</si>
  <si>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</si>
  <si>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</si>
  <si>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</si>
  <si>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</si>
  <si>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</si>
  <si>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</si>
  <si>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</si>
  <si>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</si>
  <si>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</si>
  <si>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</si>
  <si>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</si>
  <si>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</si>
  <si>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</si>
  <si>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</si>
  <si>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</si>
  <si>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</si>
  <si>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</si>
  <si>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</si>
  <si>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</si>
  <si>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</si>
  <si>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</si>
  <si>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</si>
  <si>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</si>
  <si>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</si>
  <si>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</si>
  <si>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</si>
  <si>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</si>
  <si>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</si>
  <si>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</si>
  <si>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</si>
  <si>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</si>
  <si>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</si>
  <si>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</si>
  <si>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</si>
  <si>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</si>
  <si>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</si>
  <si>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</si>
  <si>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</si>
  <si>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</si>
  <si>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</si>
  <si>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</si>
  <si>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</si>
  <si>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</si>
  <si>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</si>
  <si>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</si>
  <si>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</si>
  <si>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</si>
  <si>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</si>
  <si>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</si>
  <si>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</si>
  <si>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</si>
  <si>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</si>
  <si>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</si>
  <si>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</si>
  <si>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</si>
  <si>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</si>
  <si>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</si>
  <si>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</si>
  <si>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</si>
  <si>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</si>
  <si>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</si>
  <si>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</si>
  <si>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</si>
  <si>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</si>
  <si>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</si>
  <si>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</si>
  <si>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</si>
  <si>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</si>
  <si>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</si>
  <si>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</si>
  <si>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</si>
  <si>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</si>
  <si>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</si>
  <si>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</si>
  <si>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</si>
  <si>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</si>
  <si>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</si>
  <si>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</si>
  <si>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</si>
  <si>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</si>
  <si>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</si>
  <si>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</si>
  <si>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</si>
  <si>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</si>
  <si>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</si>
  <si>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</si>
  <si>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</si>
  <si>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</si>
  <si>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</si>
  <si>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</si>
  <si>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</si>
  <si>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</si>
  <si>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</si>
  <si>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</si>
  <si>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</si>
  <si>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</si>
  <si>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</si>
  <si>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</si>
  <si>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</si>
  <si>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</si>
  <si>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</si>
  <si>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</si>
  <si>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</si>
  <si>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</si>
  <si>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</si>
  <si>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</si>
  <si>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</si>
  <si>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</si>
  <si>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</si>
  <si>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</si>
  <si>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</si>
  <si>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</si>
  <si>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</si>
  <si>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</si>
  <si>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</si>
  <si>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</si>
  <si>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</si>
  <si>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</si>
  <si>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</si>
  <si>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</si>
  <si>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</si>
  <si>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</si>
  <si>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</si>
  <si>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</si>
  <si>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</si>
  <si>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</si>
  <si>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</si>
  <si>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</si>
  <si>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</si>
  <si>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</si>
  <si>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</si>
  <si>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</si>
  <si>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</si>
  <si>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</si>
  <si>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</si>
  <si>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</si>
  <si>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</si>
  <si>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</si>
  <si>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</si>
  <si>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</si>
  <si>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</si>
  <si>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</si>
  <si>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</si>
  <si>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</si>
  <si>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</si>
  <si>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</si>
  <si>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</si>
  <si>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</si>
  <si>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</si>
  <si>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</si>
  <si>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</si>
  <si>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</si>
  <si>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</si>
  <si>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</si>
  <si>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</si>
  <si>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</si>
  <si>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</si>
  <si>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</si>
  <si>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</si>
  <si>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</si>
  <si>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</si>
  <si>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</si>
  <si>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</si>
  <si>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</si>
  <si>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</si>
  <si>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</si>
  <si>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</si>
  <si>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</si>
  <si>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</si>
  <si>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</si>
  <si>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</si>
  <si>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</si>
  <si>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</si>
  <si>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</si>
  <si>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</si>
  <si>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</si>
  <si>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</si>
  <si>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</si>
  <si>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</si>
  <si>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</si>
  <si>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</si>
  <si>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</si>
  <si>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</si>
  <si>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</si>
  <si>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</si>
  <si>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</si>
  <si>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</si>
  <si>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</si>
  <si>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</si>
  <si>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</si>
  <si>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</si>
  <si>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</si>
  <si>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</si>
  <si>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</si>
  <si>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</si>
  <si>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</si>
  <si>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</si>
  <si>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</si>
  <si>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</si>
  <si>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</si>
  <si>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</si>
  <si>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</si>
  <si>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</si>
  <si>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</si>
  <si>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</si>
  <si>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</si>
  <si>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</si>
  <si>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</si>
  <si>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</si>
  <si>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</si>
  <si>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</si>
  <si>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</si>
  <si>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</si>
  <si>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</si>
  <si>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</si>
  <si>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</si>
  <si>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</si>
  <si>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</si>
  <si>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</si>
  <si>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</si>
  <si>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</si>
  <si>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</si>
  <si>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</si>
  <si>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</si>
  <si>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</si>
  <si>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</si>
  <si>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</si>
  <si>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</si>
  <si>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</si>
  <si>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</si>
  <si>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</si>
  <si>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</si>
  <si>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</si>
  <si>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</si>
  <si>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</si>
  <si>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</si>
  <si>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</si>
  <si>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</si>
  <si>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</si>
  <si>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</si>
  <si>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</si>
  <si>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</si>
  <si>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</si>
  <si>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</si>
  <si>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</si>
  <si>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</si>
  <si>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</si>
  <si>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</si>
  <si>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</si>
  <si>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</si>
  <si>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</si>
  <si>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</si>
  <si>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</si>
  <si>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</si>
  <si>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</si>
  <si>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</si>
  <si>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</si>
  <si>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</si>
  <si>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</si>
  <si>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</si>
  <si>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</si>
  <si>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</si>
  <si>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</si>
  <si>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</si>
  <si>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</si>
  <si>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</si>
  <si>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</si>
  <si>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</si>
  <si>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</si>
  <si>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</si>
  <si>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</si>
  <si>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</si>
  <si>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</si>
  <si>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</si>
  <si>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</si>
  <si>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</si>
  <si>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</si>
  <si>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</si>
  <si>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</si>
  <si>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</si>
  <si>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</si>
  <si>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</si>
  <si>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</si>
  <si>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</si>
  <si>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</si>
  <si>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</si>
  <si>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</si>
  <si>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</si>
  <si>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</si>
  <si>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</si>
  <si>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</si>
  <si>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</si>
  <si>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</si>
  <si>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</si>
  <si>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</si>
  <si>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</si>
  <si>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</si>
  <si>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</si>
  <si>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</si>
  <si>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</si>
  <si>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</si>
  <si>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</si>
  <si>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</si>
  <si>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</si>
  <si>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</si>
  <si>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</si>
  <si>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</si>
  <si>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</si>
  <si>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</si>
  <si>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</si>
  <si>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</si>
  <si>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</si>
  <si>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</si>
  <si>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</si>
  <si>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</si>
  <si>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</si>
  <si>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</si>
  <si>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</si>
  <si>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</si>
  <si>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</si>
  <si>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</si>
  <si>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</si>
  <si>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</si>
  <si>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</si>
  <si>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</si>
  <si>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</si>
  <si>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</si>
  <si>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</si>
  <si>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</si>
  <si>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</si>
  <si>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</si>
  <si>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</si>
  <si>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</si>
  <si>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</si>
  <si>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</si>
  <si>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</si>
  <si>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</si>
  <si>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</si>
  <si>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</si>
  <si>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</si>
  <si>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</si>
  <si>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</si>
  <si>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</si>
  <si>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</si>
  <si>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</si>
  <si>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</si>
  <si>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</si>
  <si>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</si>
  <si>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</si>
  <si>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</si>
  <si>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</si>
  <si>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</si>
  <si>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</si>
  <si>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</si>
  <si>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</si>
  <si>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</si>
  <si>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</si>
  <si>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</si>
  <si>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</si>
  <si>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</si>
  <si>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</si>
  <si>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</si>
  <si>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</si>
  <si>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</si>
  <si>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</si>
  <si>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</si>
  <si>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</si>
  <si>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</si>
  <si>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</si>
  <si>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</si>
  <si>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</si>
  <si>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</si>
  <si>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</si>
  <si>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</si>
  <si>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</si>
  <si>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</si>
  <si>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</si>
  <si>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</si>
  <si>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</si>
  <si>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</si>
  <si>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</si>
  <si>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</si>
  <si>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</si>
  <si>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</si>
  <si>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</si>
  <si>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</si>
  <si>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</si>
  <si>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</si>
  <si>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</si>
  <si>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</si>
  <si>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</si>
  <si>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</si>
  <si>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</si>
  <si>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</si>
  <si>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</si>
  <si>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</si>
  <si>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</si>
  <si>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</si>
  <si>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</si>
  <si>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</si>
  <si>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</si>
  <si>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</si>
  <si>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</si>
  <si>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</si>
  <si>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</si>
  <si>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</si>
  <si>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</si>
  <si>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</si>
  <si>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</si>
  <si>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</si>
  <si>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</si>
  <si>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</si>
  <si>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</si>
  <si>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</si>
  <si>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</si>
  <si>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</si>
  <si>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</si>
  <si>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</si>
  <si>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</si>
  <si>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</si>
  <si>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</si>
  <si>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</si>
  <si>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</si>
  <si>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</si>
  <si>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</si>
  <si>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</si>
  <si>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</si>
  <si>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</si>
  <si>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</si>
  <si>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</si>
  <si>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</si>
  <si>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</si>
  <si>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</si>
  <si>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</si>
  <si>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</si>
  <si>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</si>
  <si>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</si>
  <si>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</si>
  <si>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</si>
  <si>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</si>
  <si>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</si>
  <si>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</si>
  <si>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</si>
  <si>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</si>
  <si>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</si>
  <si>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</si>
  <si>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</si>
  <si>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</si>
  <si>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</si>
  <si>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</si>
  <si>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</si>
  <si>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</si>
  <si>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</si>
  <si>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</si>
  <si>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</si>
  <si>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</si>
  <si>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</si>
  <si>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</si>
  <si>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</si>
  <si>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</si>
  <si>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</si>
  <si>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</si>
  <si>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</si>
  <si>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</si>
  <si>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</si>
  <si>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</si>
  <si>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</si>
  <si>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</si>
  <si>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</si>
  <si>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</si>
  <si>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</si>
  <si>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</si>
  <si>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</si>
  <si>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</si>
  <si>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</si>
  <si>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</si>
  <si>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</si>
  <si>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</si>
  <si>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</si>
  <si>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</si>
  <si>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</si>
  <si>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</si>
  <si>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</si>
  <si>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</si>
  <si>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</si>
  <si>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</si>
  <si>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</si>
  <si>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</si>
  <si>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</si>
  <si>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</si>
  <si>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</si>
  <si>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</si>
  <si>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</si>
  <si>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</si>
  <si>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</si>
  <si>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</si>
  <si>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</si>
  <si>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</si>
  <si>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</si>
  <si>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</si>
  <si>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</si>
  <si>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</si>
  <si>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</si>
  <si>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</si>
  <si>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</si>
  <si>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</si>
  <si>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</si>
  <si>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</si>
  <si>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</si>
  <si>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</si>
  <si>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</si>
  <si>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</si>
  <si>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</si>
  <si>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</si>
  <si>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</si>
  <si>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</si>
  <si>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</si>
  <si>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</si>
  <si>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</si>
  <si>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</si>
  <si>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</si>
  <si>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</si>
  <si>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</si>
  <si>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</si>
  <si>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</si>
  <si>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</si>
  <si>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</si>
  <si>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</si>
  <si>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</si>
  <si>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</si>
  <si>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</si>
  <si>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</si>
  <si>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</si>
  <si>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</si>
  <si>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</si>
  <si>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</si>
  <si>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</si>
  <si>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</si>
  <si>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</si>
  <si>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</si>
  <si>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</si>
  <si>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</si>
  <si>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</si>
  <si>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</si>
  <si>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</si>
  <si>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</si>
  <si>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</si>
  <si>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</si>
  <si>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</si>
  <si>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</si>
  <si>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</si>
  <si>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</si>
  <si>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</si>
  <si>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</si>
  <si>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</si>
  <si>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</si>
  <si>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</si>
  <si>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</si>
  <si>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</si>
  <si>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</si>
  <si>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</si>
  <si>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</si>
  <si>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</si>
  <si>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</si>
  <si>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</si>
  <si>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</si>
  <si>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</si>
  <si>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</si>
  <si>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</si>
  <si>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</si>
  <si>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</si>
  <si>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</si>
  <si>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</si>
  <si>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</si>
  <si>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</si>
  <si>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</si>
  <si>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</si>
  <si>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</si>
  <si>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</si>
  <si>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</si>
  <si>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</si>
  <si>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</si>
  <si>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</si>
  <si>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</si>
  <si>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</si>
  <si>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</si>
  <si>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</si>
  <si>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</si>
  <si>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</si>
  <si>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</si>
  <si>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</si>
  <si>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</si>
  <si>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</si>
  <si>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</si>
  <si>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</si>
  <si>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</si>
  <si>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</si>
  <si>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</si>
  <si>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</si>
  <si>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</si>
  <si>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</si>
  <si>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</si>
  <si>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</si>
  <si>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</si>
  <si>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</si>
  <si>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</si>
  <si>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</si>
  <si>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</si>
  <si>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</si>
  <si>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</si>
  <si>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</si>
  <si>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</si>
  <si>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</si>
  <si>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</si>
  <si>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</si>
  <si>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</si>
  <si>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</si>
  <si>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</si>
  <si>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</si>
  <si>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</si>
  <si>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</si>
  <si>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</si>
  <si>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</si>
  <si>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</si>
  <si>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</si>
  <si>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</si>
  <si>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</si>
  <si>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</si>
  <si>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</si>
  <si>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</si>
  <si>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</si>
  <si>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</si>
  <si>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</si>
  <si>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</si>
  <si>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</si>
  <si>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</si>
  <si>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</si>
  <si>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</si>
  <si>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</si>
  <si>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</si>
  <si>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</si>
  <si>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</si>
  <si>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</si>
  <si>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</si>
  <si>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</si>
  <si>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</si>
  <si>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</si>
  <si>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</si>
  <si>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</si>
  <si>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</si>
  <si>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</si>
  <si>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</si>
  <si>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</si>
  <si>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</si>
  <si>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</si>
  <si>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</si>
  <si>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</si>
  <si>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</si>
  <si>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</si>
  <si>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</si>
  <si>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</si>
  <si>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</si>
  <si>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</si>
  <si>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</si>
  <si>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</si>
  <si>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</si>
  <si>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</si>
  <si>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</si>
  <si>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</si>
  <si>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</si>
  <si>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</si>
  <si>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</si>
  <si>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</si>
  <si>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</si>
  <si>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</si>
  <si>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</si>
  <si>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</si>
  <si>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</si>
  <si>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</si>
  <si>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</si>
  <si>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</si>
  <si>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</si>
  <si>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</si>
  <si>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</si>
  <si>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</si>
  <si>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</si>
  <si>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</si>
  <si>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</si>
  <si>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</si>
  <si>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</si>
  <si>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</si>
  <si>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</si>
  <si>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</si>
  <si>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</si>
  <si>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</si>
  <si>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</si>
  <si>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</si>
  <si>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</si>
  <si>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</si>
  <si>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</si>
  <si>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</si>
  <si>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</si>
  <si>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</si>
  <si>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</si>
  <si>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</si>
  <si>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</si>
  <si>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</si>
  <si>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</si>
  <si>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</si>
  <si>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</si>
  <si>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</si>
  <si>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</si>
  <si>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</si>
  <si>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</si>
  <si>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</si>
  <si>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</si>
  <si>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</si>
  <si>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</si>
  <si>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</si>
  <si>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</si>
  <si>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</si>
  <si>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</si>
  <si>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</si>
  <si>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</si>
  <si>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</si>
  <si>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</si>
  <si>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</si>
  <si>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</si>
  <si>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</si>
  <si>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</si>
  <si>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</si>
  <si>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</si>
  <si>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</si>
  <si>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</si>
  <si>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</si>
  <si>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</si>
  <si>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</si>
  <si>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</si>
  <si>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</si>
  <si>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</si>
  <si>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</si>
  <si>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</si>
  <si>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</si>
  <si>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</si>
  <si>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</si>
  <si>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</si>
  <si>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</si>
  <si>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</si>
  <si>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</si>
  <si>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</si>
  <si>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</si>
  <si>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</si>
  <si>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</si>
  <si>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</si>
  <si>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</si>
  <si>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</si>
  <si>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</si>
  <si>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</si>
  <si>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</si>
  <si>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</si>
  <si>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</si>
  <si>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</si>
  <si>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</si>
  <si>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</si>
  <si>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</si>
  <si>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</si>
  <si>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</si>
  <si>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</si>
  <si>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</si>
  <si>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</si>
  <si>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</si>
  <si>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</si>
  <si>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</si>
  <si>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</si>
  <si>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</si>
  <si>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</si>
  <si>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</si>
  <si>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</si>
  <si>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</si>
  <si>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</si>
  <si>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</si>
  <si>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</si>
  <si>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</si>
  <si>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</si>
  <si>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</si>
  <si>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</si>
  <si>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</si>
  <si>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</si>
  <si>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</si>
  <si>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</si>
  <si>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</si>
  <si>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</si>
  <si>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</si>
  <si>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</si>
  <si>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</si>
  <si>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</si>
  <si>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</si>
  <si>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</si>
  <si>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</si>
  <si>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</si>
  <si>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</si>
  <si>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</si>
  <si>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</si>
  <si>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</si>
  <si>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</si>
  <si>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</si>
  <si>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</si>
  <si>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</si>
  <si>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</si>
  <si>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</si>
  <si>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</si>
  <si>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</si>
  <si>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</si>
  <si>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</si>
  <si>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</si>
  <si>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</si>
  <si>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</si>
  <si>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</si>
  <si>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</si>
  <si>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</si>
  <si>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</si>
  <si>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</si>
  <si>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</si>
  <si>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</si>
  <si>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</si>
  <si>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</si>
  <si>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</si>
  <si>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</si>
  <si>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</si>
  <si>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</si>
  <si>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</si>
  <si>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</si>
  <si>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</si>
  <si>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</si>
  <si>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</si>
  <si>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</si>
  <si>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</si>
  <si>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</si>
  <si>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</si>
  <si>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</si>
  <si>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</si>
  <si>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</si>
  <si>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</si>
  <si>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</si>
  <si>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</si>
  <si>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</si>
  <si>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</si>
  <si>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</si>
  <si>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</si>
  <si>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</si>
  <si>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</si>
  <si>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</si>
  <si>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</si>
  <si>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</si>
  <si>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</si>
  <si>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</si>
  <si>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</si>
  <si>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</si>
  <si>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</si>
  <si>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</si>
  <si>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</si>
  <si>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</si>
  <si>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</si>
  <si>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</si>
  <si>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</si>
  <si>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</si>
  <si>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</si>
  <si>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</si>
  <si>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</si>
  <si>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</si>
  <si>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</si>
  <si>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</si>
  <si>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</si>
  <si>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</si>
  <si>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</si>
  <si>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</si>
  <si>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</si>
  <si>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</si>
  <si>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</si>
  <si>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</si>
  <si>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</si>
  <si>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</si>
  <si>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</si>
  <si>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</si>
  <si>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</si>
  <si>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</si>
  <si>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</si>
  <si>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</si>
  <si>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</si>
  <si>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</si>
  <si>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</si>
  <si>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</si>
  <si>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</si>
  <si>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</si>
  <si>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</si>
  <si>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</si>
  <si>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</si>
  <si>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</si>
  <si>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</si>
  <si>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</si>
  <si>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</si>
  <si>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</si>
  <si>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</si>
  <si>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</si>
  <si>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</si>
  <si>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</si>
  <si>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</si>
  <si>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</si>
  <si>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</si>
  <si>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</si>
  <si>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</si>
  <si>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</si>
  <si>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</si>
  <si>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</si>
  <si>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</si>
  <si>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</si>
  <si>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</si>
  <si>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</si>
  <si>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</si>
  <si>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</si>
  <si>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</si>
  <si>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</si>
  <si>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</si>
  <si>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</si>
  <si>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</si>
  <si>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</si>
  <si>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</si>
  <si>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</si>
  <si>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</si>
  <si>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</si>
  <si>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</si>
  <si>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</si>
  <si>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</si>
  <si>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</si>
  <si>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</si>
  <si>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</si>
  <si>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</si>
  <si>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</si>
  <si>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</si>
  <si>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</si>
  <si>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</si>
  <si>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</si>
  <si>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</si>
  <si>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</si>
  <si>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</si>
  <si>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</si>
  <si>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</si>
  <si>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</si>
  <si>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</si>
  <si>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</si>
  <si>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</si>
  <si>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</si>
  <si>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</si>
  <si>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</si>
  <si>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</si>
  <si>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</si>
  <si>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</si>
  <si>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</si>
  <si>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</si>
  <si>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</si>
  <si>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</si>
  <si>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</si>
  <si>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</si>
  <si>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</si>
  <si>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</si>
  <si>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</si>
  <si>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</si>
  <si>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</si>
  <si>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</si>
  <si>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</si>
  <si>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</si>
  <si>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</si>
  <si>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</si>
  <si>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</si>
  <si>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</si>
  <si>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</si>
  <si>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</si>
  <si>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</si>
  <si>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</si>
  <si>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</si>
  <si>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</si>
  <si>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</si>
  <si>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</si>
  <si>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</si>
  <si>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</si>
  <si>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</si>
  <si>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</si>
  <si>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</si>
  <si>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</si>
  <si>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</si>
  <si>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</si>
  <si>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</si>
  <si>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</si>
  <si>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</si>
  <si>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</si>
  <si>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</si>
  <si>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</si>
  <si>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</si>
  <si>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</si>
  <si>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</si>
  <si>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</si>
  <si>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</si>
  <si>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</si>
  <si>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</si>
  <si>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</si>
  <si>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</si>
  <si>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</si>
  <si>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</si>
  <si>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</si>
  <si>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</si>
  <si>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</si>
  <si>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</si>
  <si>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</si>
  <si>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</si>
  <si>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</si>
  <si>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</si>
  <si>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</si>
  <si>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</si>
  <si>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</si>
  <si>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</si>
  <si>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</si>
  <si>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</si>
  <si>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</si>
  <si>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</si>
  <si>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</si>
  <si>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</si>
  <si>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</si>
  <si>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</si>
  <si>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</si>
  <si>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</si>
  <si>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</si>
  <si>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</si>
  <si>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</si>
  <si>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</si>
  <si>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</si>
  <si>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</si>
  <si>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</si>
  <si>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</si>
  <si>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</si>
  <si>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</si>
  <si>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</si>
  <si>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</si>
  <si>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</si>
  <si>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</si>
  <si>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</si>
  <si>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</si>
  <si>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</si>
  <si>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</si>
  <si>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</si>
  <si>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</si>
  <si>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</si>
  <si>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</si>
  <si>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</si>
  <si>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</si>
  <si>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</si>
  <si>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</si>
  <si>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</si>
  <si>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</si>
  <si>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</si>
  <si>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</si>
  <si>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</si>
  <si>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</si>
  <si>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</si>
  <si>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</si>
  <si>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</si>
  <si>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</si>
  <si>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</si>
  <si>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</si>
  <si>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</si>
  <si>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</si>
  <si>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</si>
  <si>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</si>
  <si>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</si>
  <si>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</si>
  <si>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</si>
  <si>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</si>
  <si>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</si>
  <si>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</si>
  <si>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</si>
  <si>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</si>
  <si>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</si>
  <si>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</si>
  <si>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</si>
  <si>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</si>
  <si>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</si>
  <si>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</si>
  <si>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</si>
  <si>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</si>
  <si>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</si>
  <si>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</si>
  <si>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</si>
  <si>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</si>
  <si>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</si>
  <si>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</si>
  <si>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</si>
  <si>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</si>
  <si>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</si>
  <si>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</si>
  <si>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</si>
  <si>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</si>
  <si>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</si>
  <si>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</si>
  <si>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</si>
  <si>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</si>
  <si>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</si>
  <si>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</si>
  <si>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</si>
  <si>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</si>
  <si>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</si>
  <si>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</si>
  <si>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</si>
  <si>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</si>
  <si>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</si>
  <si>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</si>
  <si>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</si>
  <si>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</si>
  <si>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</si>
  <si>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</si>
  <si>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</si>
  <si>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</si>
  <si>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</si>
  <si>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</si>
  <si>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</si>
  <si>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</si>
  <si>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</si>
  <si>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</si>
  <si>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</si>
  <si>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</si>
  <si>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</si>
  <si>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</si>
  <si>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</si>
  <si>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</si>
  <si>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</si>
  <si>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</si>
  <si>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</si>
  <si>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</si>
  <si>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</si>
  <si>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</si>
  <si>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</si>
  <si>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</si>
  <si>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</si>
  <si>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</si>
  <si>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</si>
  <si>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</si>
  <si>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</si>
  <si>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</si>
  <si>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</si>
  <si>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</si>
  <si>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</si>
  <si>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</si>
  <si>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</si>
  <si>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</si>
  <si>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</si>
  <si>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</si>
  <si>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</si>
  <si>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</si>
  <si>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</si>
  <si>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</si>
  <si>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</si>
  <si>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</si>
  <si>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</si>
  <si>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</si>
  <si>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</si>
  <si>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</si>
  <si>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</si>
  <si>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</si>
  <si>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</si>
  <si>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</si>
  <si>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</si>
  <si>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</si>
  <si>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</si>
  <si>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</si>
  <si>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</si>
  <si>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</si>
  <si>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</si>
  <si>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</si>
  <si>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</si>
  <si>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</si>
  <si>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</si>
  <si>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</si>
  <si>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</si>
  <si>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</si>
  <si>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</si>
  <si>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</si>
  <si>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</si>
  <si>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</si>
  <si>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</si>
  <si>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</si>
  <si>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</si>
  <si>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</si>
  <si>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</si>
  <si>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</si>
  <si>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</si>
  <si>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</si>
  <si>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</si>
  <si>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</si>
  <si>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</si>
  <si>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</si>
  <si>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</si>
  <si>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</si>
  <si>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</si>
  <si>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</si>
  <si>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</si>
  <si>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</si>
  <si>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</si>
  <si>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</si>
  <si>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</si>
  <si>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</si>
  <si>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</si>
  <si>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</si>
  <si>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</si>
  <si>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</si>
  <si>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</si>
  <si>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</si>
  <si>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</si>
  <si>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</si>
  <si>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</si>
  <si>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</si>
  <si>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</si>
  <si>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</si>
  <si>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</si>
  <si>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</si>
  <si>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</si>
  <si>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</si>
  <si>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</si>
  <si>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</si>
  <si>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</si>
  <si>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</si>
  <si>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</si>
  <si>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</si>
  <si>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</si>
  <si>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</si>
  <si>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</si>
  <si>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</si>
  <si>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</si>
  <si>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</si>
  <si>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</si>
  <si>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</si>
  <si>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</si>
  <si>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</si>
  <si>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</si>
  <si>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</si>
  <si>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</si>
  <si>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</si>
  <si>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</si>
  <si>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</si>
  <si>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</si>
  <si>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</si>
  <si>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</si>
  <si>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</si>
  <si>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</si>
  <si>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</si>
  <si>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</si>
  <si>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</si>
  <si>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</si>
  <si>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</si>
  <si>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</si>
  <si>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</si>
  <si>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</si>
  <si>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</si>
  <si>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</si>
  <si>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</si>
  <si>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</si>
  <si>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</si>
  <si>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</si>
  <si>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</si>
  <si>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</si>
  <si>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</si>
  <si>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</si>
  <si>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</si>
  <si>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</si>
  <si>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</si>
  <si>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</si>
  <si>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</si>
  <si>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</si>
  <si>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</si>
  <si>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</si>
  <si>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</si>
  <si>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</si>
  <si>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</si>
  <si>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</si>
  <si>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</si>
  <si>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</si>
  <si>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</si>
  <si>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</si>
  <si>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</si>
  <si>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</si>
  <si>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</si>
  <si>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</si>
  <si>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</si>
  <si>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</si>
  <si>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</si>
  <si>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</si>
  <si>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</si>
  <si>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</si>
  <si>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</si>
  <si>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</si>
  <si>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</si>
  <si>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</si>
  <si>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</si>
  <si>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</si>
  <si>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</si>
  <si>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</si>
  <si>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</si>
  <si>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</si>
  <si>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</si>
  <si>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</si>
  <si>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</si>
  <si>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</si>
  <si>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</si>
  <si>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</si>
  <si>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</si>
  <si>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</si>
  <si>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</si>
  <si>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</si>
  <si>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</si>
  <si>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</si>
  <si>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</si>
  <si>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</si>
  <si>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</si>
  <si>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</si>
  <si>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</si>
  <si>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</si>
  <si>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</si>
  <si>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</si>
  <si>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</si>
  <si>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</si>
  <si>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</si>
  <si>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</si>
  <si>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</si>
  <si>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</si>
  <si>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</si>
  <si>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</si>
  <si>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</si>
  <si>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</si>
  <si>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</si>
  <si>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</si>
  <si>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</si>
  <si>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</si>
  <si>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</si>
  <si>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</si>
  <si>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</si>
  <si>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</si>
  <si>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</si>
  <si>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</si>
  <si>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</si>
  <si>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</si>
  <si>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</si>
  <si>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</si>
  <si>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</si>
  <si>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</si>
  <si>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</si>
  <si>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</si>
  <si>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</si>
  <si>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</si>
  <si>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</si>
  <si>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</si>
  <si>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</si>
  <si>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</si>
  <si>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</si>
  <si>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</si>
  <si>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</si>
  <si>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</si>
  <si>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</si>
  <si>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</si>
  <si>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</si>
  <si>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</si>
  <si>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</si>
  <si>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</si>
  <si>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</si>
  <si>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</si>
  <si>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</si>
  <si>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</si>
  <si>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</si>
  <si>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</si>
  <si>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</si>
  <si>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</si>
  <si>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</si>
  <si>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</si>
  <si>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</si>
  <si>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</si>
  <si>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</si>
  <si>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</si>
  <si>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</si>
  <si>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</si>
  <si>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</si>
  <si>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</si>
  <si>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</si>
  <si>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</si>
  <si>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</si>
  <si>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</si>
  <si>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</si>
  <si>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</si>
  <si>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</si>
  <si>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</si>
  <si>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</si>
  <si>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</si>
  <si>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</si>
  <si>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</si>
  <si>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</si>
  <si>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</si>
  <si>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</si>
  <si>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</si>
  <si>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</si>
  <si>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</si>
  <si>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</si>
  <si>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</si>
  <si>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</si>
  <si>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</si>
  <si>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</si>
  <si>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</si>
  <si>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</si>
  <si>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</si>
  <si>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</si>
  <si>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</si>
  <si>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</si>
  <si>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</si>
  <si>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</si>
  <si>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</si>
  <si>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</si>
  <si>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</si>
  <si>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</si>
  <si>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</si>
  <si>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</si>
  <si>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</si>
  <si>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</si>
  <si>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</si>
  <si>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</si>
  <si>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</si>
  <si>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</si>
  <si>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</si>
  <si>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</si>
  <si>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</si>
  <si>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</si>
  <si>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</si>
  <si>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</si>
  <si>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</si>
  <si>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</si>
  <si>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</si>
  <si>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</si>
  <si>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</si>
  <si>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</si>
  <si>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</si>
  <si>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</si>
  <si>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</si>
  <si>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</si>
  <si>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</si>
  <si>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</si>
  <si>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</si>
  <si>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</si>
  <si>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</si>
  <si>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</si>
  <si>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</si>
  <si>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</si>
  <si>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</si>
  <si>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</si>
  <si>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</si>
  <si>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</si>
  <si>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</si>
  <si>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</si>
  <si>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</si>
  <si>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</si>
  <si>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</si>
  <si>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</si>
  <si>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</si>
  <si>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</si>
  <si>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</si>
  <si>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</si>
  <si>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</si>
  <si>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</si>
  <si>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</si>
  <si>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</si>
  <si>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</si>
  <si>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</si>
  <si>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</si>
  <si>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</si>
  <si>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</si>
  <si>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</si>
  <si>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</si>
  <si>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</si>
  <si>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</si>
  <si>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</si>
  <si>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</si>
  <si>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</si>
  <si>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</si>
  <si>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</si>
  <si>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</si>
  <si>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</si>
  <si>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</si>
  <si>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</si>
  <si>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</si>
  <si>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</si>
  <si>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</si>
  <si>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</si>
  <si>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</si>
  <si>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</si>
  <si>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</si>
  <si>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</si>
  <si>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</si>
  <si>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</si>
  <si>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</si>
  <si>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</si>
  <si>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</si>
  <si>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</si>
  <si>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</si>
  <si>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</si>
  <si>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</si>
  <si>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</si>
  <si>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</si>
  <si>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</si>
  <si>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</si>
  <si>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</si>
  <si>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</si>
  <si>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</si>
  <si>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</si>
  <si>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</si>
  <si>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</si>
  <si>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</si>
  <si>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</si>
  <si>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</si>
  <si>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</si>
  <si>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</si>
  <si>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</si>
  <si>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</si>
  <si>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</si>
  <si>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</si>
  <si>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</si>
  <si>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</si>
  <si>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</si>
  <si>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</si>
  <si>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</si>
  <si>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</si>
  <si>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</si>
  <si>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</si>
  <si>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</si>
  <si>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</si>
  <si>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</si>
  <si>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</si>
  <si>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</si>
  <si>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</si>
  <si>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</si>
  <si>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</si>
  <si>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</si>
  <si>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</si>
  <si>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</si>
  <si>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</si>
  <si>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</si>
  <si>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</si>
  <si>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</si>
  <si>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</si>
  <si>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</si>
  <si>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</si>
  <si>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</si>
  <si>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</si>
  <si>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</si>
  <si>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</si>
  <si>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</si>
  <si>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</si>
  <si>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</si>
  <si>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</si>
  <si>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</si>
  <si>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</si>
  <si>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</si>
  <si>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</si>
  <si>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</si>
  <si>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</si>
  <si>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</si>
  <si>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</si>
  <si>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</si>
  <si>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</si>
  <si>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</si>
  <si>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</si>
  <si>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</si>
  <si>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</si>
  <si>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</si>
  <si>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</si>
  <si>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</si>
  <si>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</si>
  <si>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</si>
  <si>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</si>
  <si>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</si>
  <si>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</si>
  <si>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</si>
  <si>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</si>
  <si>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</si>
  <si>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</si>
  <si>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</si>
  <si>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</si>
  <si>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</si>
  <si>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</si>
  <si>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</si>
  <si>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</si>
  <si>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</si>
  <si>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</si>
  <si>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</si>
  <si>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</si>
  <si>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</si>
  <si>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</si>
  <si>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</si>
  <si>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</si>
  <si>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</si>
  <si>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</si>
  <si>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</si>
  <si>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</si>
  <si>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</si>
  <si>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</si>
  <si>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</si>
  <si>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</si>
  <si>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</si>
  <si>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</si>
  <si>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</si>
  <si>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</si>
  <si>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</si>
  <si>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</si>
  <si>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</si>
  <si>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</si>
  <si>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</si>
  <si>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</si>
  <si>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</si>
  <si>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</si>
  <si>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</si>
  <si>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</si>
  <si>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</si>
  <si>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</si>
  <si>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</si>
  <si>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</si>
  <si>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</si>
  <si>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</si>
  <si>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</si>
  <si>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</si>
  <si>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</si>
  <si>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</si>
  <si>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</si>
  <si>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</si>
  <si>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</si>
  <si>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</si>
  <si>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</si>
  <si>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</si>
  <si>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</si>
  <si>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</si>
  <si>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</si>
  <si>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</si>
  <si>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</si>
  <si>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</si>
  <si>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</si>
  <si>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</si>
  <si>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</si>
  <si>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</si>
  <si>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</si>
  <si>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</si>
  <si>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</si>
  <si>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</si>
  <si>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</si>
  <si>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</si>
  <si>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</si>
  <si>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</si>
  <si>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</si>
  <si>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</si>
  <si>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</si>
  <si>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</si>
  <si>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</si>
  <si>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</si>
  <si>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</si>
  <si>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</si>
  <si>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</si>
  <si>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</si>
  <si>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</si>
  <si>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</si>
  <si>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</si>
  <si>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</si>
  <si>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</si>
  <si>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</si>
  <si>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</si>
  <si>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</si>
  <si>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</si>
  <si>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</si>
  <si>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</si>
  <si>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</si>
  <si>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</si>
  <si>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</si>
  <si>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</si>
  <si>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</si>
  <si>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</si>
  <si>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</si>
  <si>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</si>
  <si>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</si>
  <si>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</si>
  <si>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</si>
  <si>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</si>
  <si>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</si>
  <si>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</si>
  <si>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</si>
  <si>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</si>
  <si>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</si>
  <si>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</si>
  <si>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</si>
  <si>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</si>
  <si>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</si>
  <si>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</si>
  <si>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</si>
  <si>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</si>
  <si>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</si>
  <si>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</si>
  <si>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</si>
  <si>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</si>
  <si>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</si>
  <si>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</si>
  <si>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</si>
  <si>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</si>
  <si>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</si>
  <si>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</si>
  <si>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</si>
  <si>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</si>
  <si>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</si>
  <si>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</si>
  <si>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</si>
  <si>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</si>
  <si>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</si>
  <si>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</si>
  <si>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</si>
  <si>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</si>
  <si>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</si>
  <si>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</si>
  <si>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</si>
  <si>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</si>
  <si>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</si>
  <si>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</si>
  <si>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</si>
  <si>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</si>
  <si>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</si>
  <si>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</si>
  <si>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</si>
  <si>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</si>
  <si>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</si>
  <si>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</si>
  <si>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</si>
  <si>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</si>
  <si>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</si>
  <si>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</si>
  <si>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</si>
  <si>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</si>
  <si>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</si>
  <si>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</si>
  <si>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</si>
  <si>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</si>
  <si>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</si>
  <si>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</si>
  <si>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</si>
  <si>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</si>
  <si>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</si>
  <si>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</si>
  <si>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</si>
  <si>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</si>
  <si>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</si>
  <si>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</si>
  <si>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</si>
  <si>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</si>
  <si>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</si>
  <si>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</si>
  <si>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</si>
  <si>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</si>
  <si>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</si>
  <si>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</si>
  <si>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</si>
  <si>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</si>
  <si>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</si>
  <si>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</si>
  <si>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</si>
  <si>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</si>
  <si>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</si>
  <si>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</si>
  <si>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</si>
  <si>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</si>
  <si>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</si>
  <si>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</si>
  <si>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</si>
  <si>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</si>
  <si>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</si>
  <si>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</si>
  <si>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</si>
  <si>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</si>
  <si>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</si>
  <si>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</si>
  <si>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</si>
  <si>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</si>
  <si>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</si>
  <si>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</si>
  <si>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</si>
  <si>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</si>
  <si>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</si>
  <si>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</si>
  <si>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</si>
  <si>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</si>
  <si>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</si>
  <si>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</si>
  <si>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</si>
  <si>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</si>
  <si>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</si>
  <si>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</si>
  <si>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</si>
  <si>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</si>
  <si>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</si>
  <si>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</si>
  <si>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</si>
  <si>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</si>
  <si>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</si>
  <si>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</si>
  <si>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</si>
  <si>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</si>
  <si>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</si>
  <si>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</si>
  <si>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</si>
  <si>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</si>
  <si>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</si>
  <si>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</si>
  <si>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</si>
  <si>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</si>
  <si>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</si>
  <si>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</si>
  <si>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</si>
  <si>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</si>
  <si>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</si>
  <si>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</si>
  <si>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</si>
  <si>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</si>
  <si>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</si>
  <si>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</si>
  <si>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</si>
  <si>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</si>
  <si>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</si>
  <si>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</si>
  <si>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</si>
  <si>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</si>
  <si>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</si>
  <si>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</si>
  <si>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</si>
  <si>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</si>
  <si>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</si>
  <si>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</si>
  <si>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</si>
  <si>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</si>
  <si>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</si>
  <si>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</si>
  <si>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</si>
  <si>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</si>
  <si>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</si>
  <si>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</si>
  <si>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</si>
  <si>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</si>
  <si>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</si>
  <si>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</si>
  <si>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</si>
  <si>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</si>
  <si>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</si>
  <si>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</si>
  <si>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</si>
  <si>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</si>
  <si>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</si>
  <si>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</si>
  <si>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</si>
  <si>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</si>
  <si>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</si>
  <si>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</si>
  <si>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</si>
  <si>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</si>
  <si>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</si>
  <si>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</si>
  <si>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</si>
  <si>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</si>
  <si>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</si>
  <si>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</si>
  <si>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</si>
  <si>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</si>
  <si>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</si>
  <si>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</si>
  <si>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</si>
  <si>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</si>
  <si>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</si>
  <si>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</si>
  <si>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</si>
  <si>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</si>
  <si>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</si>
  <si>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</si>
  <si>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</si>
  <si>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</si>
  <si>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</si>
  <si>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</si>
  <si>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</si>
  <si>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</si>
  <si>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</si>
  <si>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</si>
  <si>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</si>
  <si>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</si>
  <si>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</si>
  <si>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</si>
  <si>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</si>
  <si>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</si>
  <si>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</si>
  <si>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</si>
  <si>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</si>
  <si>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</si>
  <si>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</si>
  <si>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</si>
  <si>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</si>
  <si>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</si>
  <si>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</si>
  <si>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</si>
  <si>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</si>
  <si>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</si>
  <si>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</si>
  <si>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</si>
  <si>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</si>
  <si>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</si>
  <si>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</si>
  <si>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</si>
  <si>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</si>
  <si>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</si>
  <si>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</si>
  <si>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</si>
  <si>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</si>
  <si>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</si>
  <si>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</si>
  <si>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</si>
  <si>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</si>
  <si>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</si>
  <si>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</si>
  <si>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</si>
  <si>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</si>
  <si>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</si>
  <si>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</si>
  <si>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</si>
  <si>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</si>
  <si>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</si>
  <si>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</si>
  <si>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</si>
  <si>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</si>
  <si>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</si>
  <si>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</si>
  <si>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</si>
  <si>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</si>
  <si>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</si>
  <si>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</si>
  <si>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</si>
  <si>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</si>
  <si>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</si>
  <si>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</si>
  <si>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</si>
  <si>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</si>
  <si>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</si>
  <si>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</si>
  <si>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</si>
  <si>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</si>
  <si>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</si>
  <si>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</si>
  <si>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</si>
  <si>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</si>
  <si>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</si>
  <si>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</si>
  <si>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</si>
  <si>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</si>
  <si>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</si>
  <si>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</si>
  <si>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</si>
  <si>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</si>
  <si>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</si>
  <si>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</si>
  <si>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</si>
  <si>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</si>
  <si>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</si>
  <si>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</si>
  <si>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</si>
  <si>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</si>
  <si>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</si>
  <si>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</si>
  <si>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</si>
  <si>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</si>
  <si>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</si>
  <si>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</si>
  <si>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</si>
  <si>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</si>
  <si>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</si>
  <si>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</si>
  <si>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</si>
  <si>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</si>
  <si>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</si>
  <si>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</si>
  <si>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</si>
  <si>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</si>
  <si>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</si>
  <si>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</si>
  <si>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</si>
  <si>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</si>
  <si>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</si>
  <si>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</si>
  <si>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</si>
  <si>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</si>
  <si>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</si>
  <si>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</si>
  <si>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</si>
  <si>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</si>
  <si>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</si>
  <si>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</si>
  <si>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</si>
  <si>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</si>
  <si>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</si>
  <si>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</si>
  <si>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</si>
  <si>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</si>
  <si>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</si>
  <si>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</si>
  <si>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</si>
  <si>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</si>
  <si>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</si>
  <si>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</si>
  <si>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</si>
  <si>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</si>
  <si>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</si>
  <si>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</si>
  <si>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</si>
  <si>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</si>
  <si>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</si>
  <si>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</si>
  <si>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</si>
  <si>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</si>
  <si>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</si>
  <si>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</si>
  <si>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</si>
  <si>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</si>
  <si>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</si>
  <si>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</si>
  <si>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</si>
  <si>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</si>
  <si>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</si>
  <si>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</si>
  <si>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</si>
  <si>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</si>
  <si>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</si>
  <si>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</si>
  <si>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</si>
  <si>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</si>
  <si>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</si>
  <si>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</si>
  <si>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</si>
  <si>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</si>
  <si>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</si>
  <si>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</si>
  <si>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</si>
  <si>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</si>
  <si>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</si>
  <si>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</si>
  <si>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</si>
  <si>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</si>
  <si>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</si>
  <si>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</si>
  <si>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</si>
  <si>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</si>
  <si>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</si>
  <si>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</si>
  <si>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</si>
  <si>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</si>
  <si>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</si>
  <si>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</si>
  <si>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</si>
  <si>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</si>
  <si>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</si>
  <si>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</si>
  <si>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</si>
  <si>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</si>
  <si>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</si>
  <si>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</si>
  <si>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</si>
  <si>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</si>
  <si>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</si>
  <si>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</si>
  <si>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</si>
  <si>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</si>
  <si>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</si>
  <si>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</si>
  <si>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</si>
  <si>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</si>
  <si>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</si>
  <si>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</si>
  <si>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</si>
  <si>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</si>
  <si>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</si>
  <si>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</si>
  <si>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</si>
  <si>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</si>
  <si>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</si>
  <si>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</si>
  <si>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</si>
  <si>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</si>
  <si>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</si>
  <si>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</si>
  <si>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</si>
  <si>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</si>
  <si>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</si>
  <si>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</si>
  <si>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</si>
  <si>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</si>
  <si>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</si>
  <si>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</si>
  <si>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</si>
  <si>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</si>
  <si>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</si>
  <si>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</si>
  <si>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</si>
  <si>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</si>
  <si>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</si>
  <si>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</si>
  <si>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</si>
  <si>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</si>
  <si>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</si>
  <si>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</si>
  <si>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</si>
  <si>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</si>
  <si>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</si>
  <si>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</si>
  <si>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</si>
  <si>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</si>
  <si>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</si>
  <si>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</si>
  <si>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</si>
  <si>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</si>
  <si>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</si>
  <si>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</si>
  <si>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</si>
  <si>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</si>
  <si>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</si>
  <si>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</si>
  <si>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</si>
  <si>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</si>
  <si>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</si>
  <si>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</si>
  <si>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</si>
  <si>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</si>
  <si>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</si>
  <si>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</si>
  <si>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</si>
  <si>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</si>
  <si>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</si>
  <si>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</si>
  <si>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</si>
  <si>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</si>
  <si>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</si>
  <si>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</si>
  <si>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</si>
  <si>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</si>
  <si>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</si>
  <si>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</si>
  <si>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</si>
  <si>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</si>
  <si>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</si>
  <si>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</si>
  <si>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</si>
  <si>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</si>
  <si>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</si>
  <si>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</si>
  <si>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</si>
  <si>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</si>
  <si>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</si>
  <si>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</si>
  <si>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</si>
  <si>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</si>
  <si>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</si>
  <si>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</si>
  <si>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</si>
  <si>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</si>
  <si>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</si>
  <si>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</si>
  <si>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</si>
  <si>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</si>
  <si>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</si>
  <si>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</si>
  <si>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</si>
  <si>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</si>
  <si>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</si>
  <si>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</si>
  <si>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</si>
  <si>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</si>
  <si>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</si>
  <si>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</si>
  <si>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</si>
  <si>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</si>
  <si>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</si>
  <si>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</si>
  <si>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</si>
  <si>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</si>
  <si>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</si>
  <si>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</si>
  <si>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</si>
  <si>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</si>
  <si>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</si>
  <si>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</si>
  <si>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</si>
  <si>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</si>
  <si>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</si>
  <si>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</si>
  <si>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</si>
  <si>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</si>
  <si>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</si>
  <si>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</si>
  <si>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</si>
  <si>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</si>
  <si>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</si>
  <si>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</si>
  <si>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</si>
  <si>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</si>
  <si>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</si>
  <si>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</si>
  <si>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</si>
  <si>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</si>
  <si>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</si>
  <si>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</si>
  <si>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</si>
  <si>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</si>
  <si>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</si>
  <si>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</si>
  <si>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</si>
  <si>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</si>
  <si>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</si>
  <si>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</si>
  <si>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</si>
  <si>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</si>
  <si>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</si>
  <si>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</si>
  <si>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</si>
  <si>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</si>
  <si>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</si>
  <si>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</si>
  <si>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</si>
  <si>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</si>
  <si>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</si>
  <si>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</si>
  <si>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</si>
  <si>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</si>
  <si>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</si>
  <si>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</si>
  <si>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</si>
  <si>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</si>
  <si>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</si>
  <si>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</si>
  <si>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</si>
  <si>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</si>
  <si>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</si>
  <si>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</si>
  <si>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</si>
  <si>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</si>
  <si>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</si>
  <si>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</si>
  <si>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</si>
  <si>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</si>
  <si>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</si>
  <si>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</si>
  <si>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</si>
  <si>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</si>
  <si>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</si>
  <si>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</si>
  <si>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</si>
  <si>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</si>
  <si>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</si>
  <si>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</si>
  <si>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</si>
  <si>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</si>
  <si>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</si>
  <si>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</si>
  <si>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</si>
  <si>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</si>
  <si>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</si>
  <si>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</si>
  <si>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</si>
  <si>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</si>
  <si>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</si>
  <si>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</si>
  <si>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</si>
  <si>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</si>
  <si>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</si>
  <si>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</si>
  <si>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</si>
  <si>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</si>
  <si>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</si>
  <si>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</si>
  <si>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</si>
  <si>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</si>
  <si>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</si>
  <si>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</si>
  <si>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</si>
  <si>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</si>
  <si>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</si>
  <si>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</si>
  <si>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</si>
  <si>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</si>
  <si>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</si>
  <si>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</si>
  <si>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</si>
  <si>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</si>
  <si>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</si>
  <si>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</si>
  <si>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</si>
  <si>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</si>
  <si>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</si>
  <si>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</si>
  <si>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</si>
  <si>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</si>
  <si>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</si>
  <si>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</si>
  <si>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</si>
  <si>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</si>
  <si>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</si>
  <si>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</si>
  <si>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</si>
  <si>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</si>
  <si>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</si>
  <si>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</si>
  <si>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</si>
  <si>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</si>
  <si>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</si>
  <si>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</si>
  <si>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</si>
  <si>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</si>
  <si>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</si>
  <si>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</si>
  <si>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</si>
  <si>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</si>
  <si>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</si>
  <si>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</si>
  <si>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</si>
  <si>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</si>
  <si>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</si>
  <si>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</si>
  <si>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</si>
  <si>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</si>
  <si>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</si>
  <si>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</si>
  <si>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</si>
  <si>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</si>
  <si>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</si>
  <si>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</si>
  <si>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</si>
  <si>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</si>
  <si>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</si>
  <si>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</si>
  <si>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</si>
  <si>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</si>
  <si>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</si>
  <si>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</si>
  <si>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</si>
  <si>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</si>
  <si>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</si>
  <si>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</si>
  <si>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</si>
  <si>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</si>
  <si>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</si>
  <si>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</si>
  <si>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</si>
  <si>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</si>
  <si>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</si>
  <si>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</si>
  <si>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</si>
  <si>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</si>
  <si>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</si>
  <si>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</si>
  <si>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</si>
  <si>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</si>
  <si>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</si>
  <si>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</si>
  <si>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</si>
  <si>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</si>
  <si>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</si>
  <si>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</si>
  <si>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</si>
  <si>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</si>
  <si>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</si>
  <si>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</si>
  <si>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</si>
  <si>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</si>
  <si>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</si>
  <si>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</si>
  <si>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</si>
  <si>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</si>
  <si>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</si>
  <si>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</si>
  <si>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</si>
  <si>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</si>
  <si>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</si>
  <si>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</si>
  <si>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</si>
  <si>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</si>
  <si>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</si>
  <si>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</si>
  <si>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</si>
  <si>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</si>
  <si>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</si>
  <si>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</si>
  <si>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</si>
  <si>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</si>
  <si>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</si>
  <si>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</si>
  <si>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</si>
  <si>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</si>
  <si>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</si>
  <si>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</si>
  <si>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</si>
  <si>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</si>
  <si>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</si>
  <si>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</si>
  <si>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</si>
  <si>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</si>
  <si>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</si>
  <si>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</si>
  <si>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</si>
  <si>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</si>
  <si>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</si>
  <si>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</si>
  <si>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</si>
  <si>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</si>
  <si>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</si>
  <si>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</si>
  <si>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</si>
  <si>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</si>
  <si>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</si>
  <si>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</si>
  <si>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</si>
  <si>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</si>
  <si>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</si>
  <si>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</si>
  <si>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</si>
  <si>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</si>
  <si>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</si>
  <si>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</si>
  <si>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</si>
  <si>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</si>
  <si>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</si>
  <si>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</si>
  <si>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</si>
  <si>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</si>
  <si>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</si>
  <si>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</si>
  <si>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</si>
  <si>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</si>
  <si>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</si>
  <si>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</si>
  <si>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</si>
  <si>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</si>
  <si>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</si>
  <si>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</si>
  <si>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</si>
  <si>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</si>
  <si>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</si>
  <si>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</si>
  <si>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</si>
  <si>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</si>
  <si>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</si>
  <si>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</si>
  <si>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</si>
  <si>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</si>
  <si>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</si>
  <si>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</si>
  <si>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</si>
  <si>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</si>
  <si>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</si>
  <si>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</si>
  <si>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</si>
  <si>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</si>
  <si>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</si>
  <si>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</si>
  <si>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</si>
  <si>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</si>
  <si>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</si>
  <si>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</si>
  <si>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</si>
  <si>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</si>
  <si>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</si>
  <si>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</si>
  <si>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</si>
  <si>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</si>
  <si>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</si>
  <si>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</si>
  <si>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</si>
  <si>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</si>
  <si>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</si>
  <si>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</si>
  <si>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</si>
  <si>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</si>
  <si>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</si>
  <si>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</si>
  <si>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</si>
  <si>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</si>
  <si>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</si>
  <si>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</si>
  <si>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</si>
  <si>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</si>
  <si>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</si>
  <si>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</si>
  <si>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</si>
  <si>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</si>
  <si>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</si>
  <si>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</si>
  <si>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</si>
  <si>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</si>
  <si>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</si>
  <si>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</si>
  <si>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</si>
  <si>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</si>
  <si>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</si>
  <si>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</si>
  <si>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</si>
  <si>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</si>
  <si>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</si>
  <si>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</si>
  <si>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</si>
  <si>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</si>
  <si>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</si>
  <si>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</si>
  <si>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</si>
  <si>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</si>
  <si>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</si>
  <si>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</si>
  <si>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</si>
  <si>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</si>
  <si>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</si>
  <si>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</si>
  <si>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</si>
  <si>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</si>
  <si>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</si>
  <si>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</si>
  <si>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</si>
  <si>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</si>
  <si>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</si>
  <si>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</si>
  <si>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</si>
  <si>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</si>
  <si>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</si>
  <si>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</si>
  <si>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</si>
  <si>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</si>
  <si>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</si>
  <si>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</si>
  <si>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</si>
  <si>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</si>
  <si>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</si>
  <si>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</si>
  <si>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</si>
  <si>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</si>
  <si>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</si>
  <si>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</si>
  <si>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</si>
  <si>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</si>
  <si>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</si>
  <si>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</si>
  <si>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</si>
  <si>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</si>
  <si>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</si>
  <si>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</si>
  <si>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</si>
  <si>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</si>
  <si>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</si>
  <si>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</si>
  <si>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</si>
  <si>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</si>
  <si>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</si>
  <si>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</si>
  <si>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</si>
  <si>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</si>
  <si>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</si>
  <si>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</si>
  <si>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</si>
  <si>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</si>
  <si>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</si>
  <si>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</si>
  <si>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</si>
  <si>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</si>
  <si>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</si>
  <si>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</si>
  <si>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</si>
  <si>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</si>
  <si>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</si>
  <si>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</si>
  <si>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</si>
  <si>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</si>
  <si>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</si>
  <si>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</si>
  <si>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</si>
  <si>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</si>
  <si>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</si>
  <si>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</si>
  <si>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</si>
  <si>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</si>
  <si>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</si>
  <si>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</si>
  <si>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</si>
  <si>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</si>
  <si>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</si>
  <si>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</si>
  <si>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</si>
  <si>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</si>
  <si>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</si>
  <si>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</si>
  <si>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</si>
  <si>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</si>
  <si>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</si>
  <si>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</si>
  <si>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</si>
  <si>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</si>
  <si>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</si>
  <si>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</si>
  <si>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</si>
  <si>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</si>
  <si>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</si>
  <si>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</si>
  <si>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</si>
  <si>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</si>
  <si>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</si>
  <si>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</si>
  <si>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</si>
  <si>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</si>
  <si>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</si>
  <si>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</si>
  <si>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</si>
  <si>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</si>
  <si>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</si>
  <si>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</si>
  <si>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</si>
  <si>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</si>
  <si>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</si>
  <si>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</si>
  <si>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</si>
  <si>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</si>
  <si>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</si>
  <si>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</si>
  <si>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</si>
  <si>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</si>
  <si>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</si>
  <si>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</si>
  <si>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</si>
  <si>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</si>
  <si>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</si>
  <si>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</si>
  <si>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</si>
  <si>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</si>
  <si>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</si>
  <si>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</si>
  <si>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</si>
  <si>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</si>
  <si>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</si>
  <si>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</si>
  <si>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</si>
  <si>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</si>
  <si>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</si>
  <si>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</si>
  <si>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</si>
  <si>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</si>
  <si>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</si>
  <si>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</si>
  <si>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</si>
  <si>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</si>
  <si>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</si>
  <si>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</si>
  <si>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</si>
  <si>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</si>
  <si>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</si>
  <si>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</si>
  <si>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</si>
  <si>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</si>
  <si>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</si>
  <si>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</si>
  <si>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</si>
  <si>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</si>
  <si>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</si>
  <si>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</si>
  <si>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</si>
  <si>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</si>
  <si>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</si>
  <si>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</si>
  <si>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</si>
  <si>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</si>
  <si>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</si>
  <si>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</si>
  <si>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</si>
  <si>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</si>
  <si>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</si>
  <si>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</si>
  <si>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</si>
  <si>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</si>
  <si>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</si>
  <si>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</si>
  <si>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</si>
  <si>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</si>
  <si>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</si>
  <si>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</si>
  <si>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</si>
  <si>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</si>
  <si>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</si>
  <si>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</si>
  <si>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</si>
  <si>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</si>
  <si>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</si>
  <si>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</si>
  <si>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</si>
  <si>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</si>
  <si>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</si>
  <si>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</si>
  <si>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</si>
  <si>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</si>
  <si>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</si>
  <si>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</si>
  <si>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</si>
  <si>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</si>
  <si>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</si>
  <si>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</si>
  <si>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</si>
  <si>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</si>
  <si>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</si>
  <si>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</si>
  <si>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</si>
  <si>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</si>
  <si>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</si>
  <si>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</si>
  <si>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</si>
  <si>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</si>
  <si>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</si>
  <si>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</si>
  <si>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</si>
  <si>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</si>
  <si>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</si>
  <si>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</si>
  <si>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</si>
  <si>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</si>
  <si>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</si>
  <si>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</si>
  <si>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</si>
  <si>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</si>
  <si>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</si>
  <si>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</si>
  <si>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</si>
  <si>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</si>
  <si>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</si>
  <si>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</si>
  <si>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</si>
  <si>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</si>
  <si>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</si>
  <si>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</si>
  <si>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</si>
  <si>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</si>
  <si>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</si>
  <si>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</si>
  <si>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</si>
  <si>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</si>
  <si>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</si>
  <si>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</si>
  <si>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</si>
  <si>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</si>
  <si>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</si>
  <si>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</si>
  <si>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</si>
  <si>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</si>
  <si>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</si>
  <si>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</si>
  <si>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</si>
  <si>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</si>
  <si>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</si>
  <si>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</si>
  <si>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</si>
  <si>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</si>
  <si>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</si>
  <si>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</si>
  <si>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</si>
  <si>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</si>
  <si>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</si>
  <si>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</si>
  <si>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</si>
  <si>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</si>
  <si>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</si>
  <si>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</si>
  <si>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</si>
  <si>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</si>
  <si>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</si>
  <si>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</si>
  <si>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</si>
  <si>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</si>
  <si>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</si>
  <si>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</si>
  <si>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</si>
  <si>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</si>
  <si>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</si>
  <si>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</si>
  <si>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</si>
  <si>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</si>
  <si>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</si>
  <si>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</si>
  <si>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</si>
  <si>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</si>
  <si>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</si>
  <si>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</si>
  <si>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</si>
  <si>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</si>
  <si>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</si>
  <si>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</si>
  <si>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</si>
  <si>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</si>
  <si>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</si>
  <si>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</si>
  <si>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</si>
  <si>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</si>
  <si>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</si>
  <si>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</si>
  <si>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</si>
  <si>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</si>
  <si>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</si>
  <si>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</si>
  <si>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</si>
  <si>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</si>
  <si>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</si>
  <si>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</si>
  <si>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</si>
  <si>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</si>
  <si>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</si>
  <si>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</si>
  <si>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</si>
  <si>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</si>
  <si>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</si>
  <si>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</si>
  <si>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</si>
  <si>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</si>
  <si>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</si>
  <si>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</si>
  <si>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</si>
  <si>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</si>
  <si>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</si>
  <si>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</si>
  <si>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</si>
  <si>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</si>
  <si>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</si>
  <si>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</si>
  <si>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</si>
  <si>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</si>
  <si>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</si>
  <si>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</si>
  <si>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</si>
  <si>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</si>
  <si>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</si>
  <si>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</si>
  <si>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</si>
  <si>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</si>
  <si>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</si>
  <si>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</si>
  <si>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</si>
  <si>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</si>
  <si>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</si>
  <si>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</si>
  <si>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</si>
  <si>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</si>
  <si>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</si>
  <si>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</si>
  <si>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</si>
  <si>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</si>
  <si>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</si>
  <si>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</si>
  <si>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</si>
  <si>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</si>
  <si>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</si>
  <si>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</si>
  <si>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</si>
  <si>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</si>
  <si>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</si>
  <si>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</si>
  <si>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</si>
  <si>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</si>
  <si>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</si>
  <si>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</si>
  <si>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</si>
  <si>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</si>
  <si>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</si>
  <si>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</si>
  <si>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</si>
  <si>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</si>
  <si>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</si>
  <si>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</si>
  <si>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</si>
  <si>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</si>
  <si>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</si>
  <si>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</si>
  <si>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</si>
  <si>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</si>
  <si>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</si>
  <si>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</si>
  <si>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</si>
  <si>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</si>
  <si>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</si>
  <si>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</si>
  <si>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</si>
  <si>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</si>
  <si>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</si>
  <si>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</si>
  <si>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</si>
  <si>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</si>
  <si>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</si>
  <si>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</si>
  <si>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</si>
  <si>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</si>
  <si>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</si>
  <si>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</si>
  <si>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</si>
  <si>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</si>
  <si>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</si>
  <si>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</si>
  <si>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</si>
  <si>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</si>
  <si>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</si>
  <si>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</si>
  <si>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</si>
  <si>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</si>
  <si>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</si>
  <si>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</si>
  <si>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</si>
  <si>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</si>
  <si>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</si>
  <si>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</si>
  <si>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</si>
  <si>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</si>
  <si>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</si>
  <si>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</si>
  <si>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</si>
  <si>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</si>
  <si>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</si>
  <si>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</si>
  <si>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</si>
  <si>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</si>
  <si>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</si>
  <si>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</si>
  <si>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</si>
  <si>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</si>
  <si>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</si>
  <si>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</si>
  <si>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</si>
  <si>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</si>
  <si>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</si>
  <si>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</si>
  <si>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</si>
  <si>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</si>
  <si>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</si>
  <si>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</si>
  <si>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</si>
  <si>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</si>
  <si>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</si>
  <si>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</si>
  <si>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</si>
  <si>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</si>
  <si>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</si>
  <si>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</si>
  <si>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</si>
  <si>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</si>
  <si>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</si>
  <si>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</si>
  <si>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</si>
  <si>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</si>
  <si>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</si>
  <si>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</si>
  <si>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</si>
  <si>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</si>
  <si>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</si>
  <si>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</si>
  <si>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</si>
  <si>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</si>
  <si>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</si>
  <si>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</si>
  <si>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</si>
  <si>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</si>
  <si>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</si>
  <si>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</si>
  <si>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</si>
  <si>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</si>
  <si>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</si>
  <si>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</si>
  <si>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</si>
  <si>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</si>
  <si>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</si>
  <si>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</si>
  <si>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</si>
  <si>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</si>
  <si>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</si>
  <si>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</si>
  <si>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</si>
  <si>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</si>
  <si>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</si>
  <si>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</si>
  <si>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</si>
  <si>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</si>
  <si>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</si>
  <si>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</si>
  <si>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</si>
  <si>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</si>
  <si>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</si>
  <si>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</si>
  <si>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</si>
  <si>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</si>
  <si>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</si>
  <si>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</si>
  <si>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</si>
  <si>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</si>
  <si>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</si>
  <si>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</si>
  <si>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</si>
  <si>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</si>
  <si>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</si>
  <si>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</si>
  <si>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</si>
  <si>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</si>
  <si>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</si>
  <si>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</si>
  <si>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</si>
  <si>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</si>
  <si>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</si>
  <si>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</si>
  <si>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</si>
  <si>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</si>
  <si>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</si>
  <si>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</si>
  <si>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</si>
  <si>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</si>
  <si>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</si>
  <si>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</si>
  <si>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</si>
  <si>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</si>
  <si>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</si>
  <si>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</si>
  <si>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</si>
  <si>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</si>
  <si>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</si>
  <si>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</si>
  <si>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</si>
  <si>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</si>
  <si>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</si>
  <si>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</si>
  <si>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</si>
  <si>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</si>
  <si>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</si>
  <si>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</si>
  <si>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</si>
  <si>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</si>
  <si>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</si>
  <si>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</si>
  <si>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</si>
  <si>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</si>
  <si>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</si>
  <si>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</si>
  <si>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</si>
  <si>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</si>
  <si>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</si>
  <si>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</si>
  <si>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</si>
  <si>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</si>
  <si>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</si>
  <si>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</si>
  <si>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</si>
  <si>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</si>
  <si>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</si>
  <si>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</si>
  <si>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</si>
  <si>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</si>
  <si>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</si>
  <si>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</si>
  <si>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</si>
  <si>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</si>
  <si>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</si>
  <si>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</si>
  <si>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</si>
  <si>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</si>
  <si>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</si>
  <si>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</si>
  <si>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</si>
  <si>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</si>
  <si>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</si>
  <si>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</si>
  <si>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</si>
  <si>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</si>
  <si>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</si>
  <si>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</si>
  <si>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</si>
  <si>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</si>
  <si>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</si>
  <si>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</si>
  <si>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</si>
  <si>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</si>
  <si>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</si>
  <si>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</si>
  <si>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</si>
  <si>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</si>
  <si>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</si>
  <si>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</si>
  <si>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</si>
  <si>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</si>
  <si>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</si>
  <si>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</si>
  <si>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</si>
  <si>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</si>
  <si>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</si>
  <si>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</si>
  <si>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</si>
  <si>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</si>
  <si>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</si>
  <si>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</si>
  <si>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</si>
  <si>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</si>
  <si>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</si>
  <si>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</si>
  <si>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</si>
  <si>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</si>
  <si>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</si>
  <si>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</si>
  <si>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</si>
  <si>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</si>
  <si>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</si>
  <si>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</si>
  <si>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</si>
  <si>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</si>
  <si>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</si>
  <si>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</si>
  <si>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</si>
  <si>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</si>
  <si>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</si>
  <si>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</si>
  <si>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</si>
  <si>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</si>
  <si>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</si>
  <si>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</si>
  <si>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</si>
  <si>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</si>
  <si>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</si>
  <si>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</si>
  <si>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</si>
  <si>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</si>
  <si>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</si>
  <si>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</si>
  <si>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</si>
  <si>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</si>
  <si>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</si>
  <si>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</si>
  <si>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</si>
  <si>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</si>
  <si>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</si>
  <si>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</si>
  <si>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</si>
  <si>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</si>
  <si>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</si>
  <si>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</si>
  <si>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</si>
  <si>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</si>
  <si>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</si>
  <si>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</si>
  <si>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</si>
  <si>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</si>
  <si>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</si>
  <si>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</si>
  <si>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</si>
  <si>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</si>
  <si>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</si>
  <si>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</si>
  <si>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</si>
  <si>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</si>
  <si>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</si>
  <si>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</si>
  <si>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</si>
  <si>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</si>
  <si>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</si>
  <si>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</si>
  <si>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</si>
  <si>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</si>
  <si>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</si>
  <si>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</si>
  <si>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</si>
  <si>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</si>
  <si>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</si>
  <si>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</si>
  <si>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</si>
  <si>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</si>
  <si>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</si>
  <si>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</si>
  <si>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</si>
  <si>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</si>
  <si>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</si>
  <si>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</si>
  <si>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</si>
  <si>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</si>
  <si>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</si>
  <si>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</si>
  <si>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</si>
  <si>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</si>
  <si>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</si>
  <si>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</si>
  <si>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</si>
  <si>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</si>
  <si>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</si>
  <si>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</si>
  <si>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</si>
  <si>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</si>
  <si>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</si>
  <si>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</si>
  <si>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</si>
  <si>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</si>
  <si>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</si>
  <si>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</si>
  <si>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</si>
  <si>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</si>
  <si>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</si>
  <si>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</si>
  <si>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</si>
  <si>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</si>
  <si>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</si>
  <si>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</si>
  <si>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</si>
  <si>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</si>
  <si>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</si>
  <si>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</si>
  <si>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</si>
  <si>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</si>
  <si>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</si>
  <si>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</si>
  <si>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</si>
  <si>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</si>
  <si>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</si>
  <si>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</si>
  <si>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</si>
  <si>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</si>
  <si>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</si>
  <si>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</si>
  <si>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</si>
  <si>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</si>
  <si>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</si>
  <si>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</si>
  <si>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</si>
  <si>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</si>
  <si>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</si>
  <si>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</si>
  <si>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</si>
  <si>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</si>
  <si>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</si>
  <si>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</si>
  <si>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</si>
  <si>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</si>
  <si>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</si>
  <si>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</si>
  <si>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</si>
  <si>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</si>
  <si>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</si>
  <si>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</si>
  <si>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</si>
  <si>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</si>
  <si>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</si>
  <si>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</si>
  <si>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</si>
  <si>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</si>
  <si>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</si>
  <si>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</si>
  <si>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</si>
  <si>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</si>
  <si>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</si>
  <si>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</si>
  <si>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</si>
  <si>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</si>
  <si>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</si>
  <si>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</si>
  <si>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</si>
  <si>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</si>
  <si>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</si>
  <si>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</si>
  <si>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</si>
  <si>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</si>
  <si>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</si>
  <si>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</si>
  <si>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</si>
  <si>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</si>
  <si>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</si>
  <si>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</si>
  <si>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</si>
  <si>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</si>
  <si>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</si>
  <si>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</si>
  <si>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</si>
  <si>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</si>
  <si>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</si>
  <si>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</si>
  <si>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</si>
  <si>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</si>
  <si>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</si>
  <si>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</si>
  <si>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</si>
  <si>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</si>
  <si>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</si>
  <si>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</si>
  <si>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</si>
  <si>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</si>
  <si>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</si>
  <si>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</si>
  <si>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</si>
  <si>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</si>
  <si>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</si>
  <si>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</si>
  <si>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</si>
  <si>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</si>
  <si>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</si>
  <si>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</si>
  <si>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</si>
  <si>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</si>
  <si>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</si>
  <si>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</si>
  <si>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</si>
  <si>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</si>
  <si>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</si>
  <si>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</si>
  <si>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</si>
  <si>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</si>
  <si>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</si>
  <si>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</si>
  <si>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</si>
  <si>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</si>
  <si>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</si>
  <si>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</si>
  <si>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</si>
  <si>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</si>
  <si>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</si>
  <si>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</si>
  <si>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</si>
  <si>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</si>
  <si>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</si>
  <si>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</si>
  <si>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</si>
  <si>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</si>
  <si>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</si>
  <si>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</si>
  <si>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</si>
  <si>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</si>
  <si>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</si>
  <si>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</si>
  <si>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</si>
  <si>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</si>
  <si>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</si>
  <si>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</si>
  <si>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</si>
  <si>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</si>
  <si>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</si>
  <si>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</si>
  <si>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</si>
  <si>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</si>
  <si>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</si>
  <si>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</si>
  <si>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</si>
  <si>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</si>
  <si>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</si>
  <si>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</si>
  <si>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</si>
  <si>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</si>
  <si>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</si>
  <si>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</si>
  <si>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</si>
  <si>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</si>
  <si>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</si>
  <si>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</si>
  <si>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</si>
  <si>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</si>
  <si>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</si>
  <si>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</si>
  <si>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</si>
  <si>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</si>
  <si>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</si>
  <si>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</si>
  <si>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</si>
  <si>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</si>
  <si>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</si>
  <si>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</si>
  <si>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</si>
  <si>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</si>
  <si>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</si>
  <si>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</si>
  <si>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</si>
  <si>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</si>
  <si>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</si>
  <si>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</si>
  <si>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</si>
  <si>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</si>
  <si>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</si>
  <si>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</si>
  <si>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</si>
  <si>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</si>
  <si>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</si>
  <si>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</si>
  <si>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</si>
  <si>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</si>
  <si>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</si>
  <si>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</si>
  <si>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</si>
  <si>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</si>
  <si>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</si>
  <si>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</si>
  <si>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</si>
  <si>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</si>
  <si>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</si>
  <si>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</si>
  <si>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</si>
  <si>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</si>
  <si>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</si>
  <si>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</si>
  <si>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</si>
  <si>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</si>
  <si>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</si>
  <si>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</si>
  <si>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</si>
  <si>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</si>
  <si>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</si>
  <si>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</si>
  <si>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</si>
  <si>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</si>
  <si>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</si>
  <si>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</si>
  <si>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</si>
  <si>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</si>
  <si>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</si>
  <si>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</si>
  <si>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</si>
  <si>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</si>
  <si>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</si>
  <si>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</si>
  <si>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</si>
  <si>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</si>
  <si>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</si>
  <si>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</si>
  <si>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</si>
  <si>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</si>
  <si>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</si>
  <si>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</si>
  <si>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</si>
  <si>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</si>
  <si>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</si>
  <si>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</si>
  <si>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</si>
  <si>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</si>
  <si>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</si>
  <si>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</si>
  <si>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</si>
  <si>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</si>
  <si>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</si>
  <si>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</si>
  <si>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</si>
  <si>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</si>
  <si>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</si>
  <si>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</si>
  <si>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</si>
  <si>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</si>
  <si>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</si>
  <si>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</si>
  <si>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</si>
  <si>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</si>
  <si>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</si>
  <si>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</si>
  <si>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</si>
  <si>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</si>
  <si>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</si>
  <si>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</si>
  <si>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</si>
  <si>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</si>
  <si>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</si>
  <si>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</si>
  <si>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</si>
  <si>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</si>
  <si>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</si>
  <si>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</si>
  <si>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</si>
  <si>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</si>
  <si>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</si>
  <si>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</si>
  <si>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</si>
  <si>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</si>
  <si>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</si>
  <si>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</si>
  <si>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</si>
  <si>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</si>
  <si>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</si>
  <si>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</si>
  <si>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</si>
  <si>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</si>
  <si>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</si>
  <si>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</si>
  <si>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</si>
  <si>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</si>
  <si>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</si>
  <si>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</si>
  <si>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</si>
  <si>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</si>
  <si>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</si>
  <si>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</si>
  <si>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</si>
  <si>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</si>
  <si>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</si>
  <si>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</si>
  <si>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</si>
  <si>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</si>
  <si>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</si>
  <si>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</si>
  <si>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</si>
  <si>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</si>
  <si>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</si>
  <si>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</si>
  <si>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</si>
  <si>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</si>
  <si>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</si>
  <si>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</si>
  <si>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</si>
  <si>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</si>
  <si>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</si>
  <si>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</si>
  <si>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</si>
  <si>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</si>
  <si>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</si>
  <si>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</si>
  <si>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</si>
  <si>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</si>
  <si>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</si>
  <si>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</si>
  <si>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</si>
  <si>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</si>
  <si>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</si>
  <si>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</si>
  <si>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</si>
  <si>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</si>
  <si>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</si>
  <si>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</si>
  <si>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</si>
  <si>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</si>
  <si>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</si>
  <si>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</si>
  <si>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</si>
  <si>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</si>
  <si>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</si>
  <si>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</si>
  <si>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</si>
  <si>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</si>
  <si>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</si>
  <si>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</si>
  <si>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</si>
  <si>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</si>
  <si>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</si>
  <si>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</si>
  <si>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</si>
  <si>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</si>
  <si>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</si>
  <si>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</si>
  <si>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</si>
  <si>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</si>
  <si>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</si>
  <si>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</si>
  <si>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</si>
  <si>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</si>
  <si>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</si>
  <si>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</si>
  <si>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</si>
  <si>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</si>
  <si>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</si>
  <si>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</si>
  <si>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</si>
  <si>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</si>
  <si>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</si>
  <si>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</si>
  <si>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</si>
  <si>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</si>
  <si>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</si>
  <si>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</si>
  <si>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</si>
  <si>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</si>
  <si>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</si>
  <si>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</si>
  <si>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</si>
  <si>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</si>
  <si>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</si>
  <si>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</si>
  <si>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</si>
  <si>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</si>
  <si>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</si>
  <si>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</si>
  <si>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</si>
  <si>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</si>
  <si>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</si>
  <si>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</si>
  <si>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</si>
  <si>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</si>
  <si>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</si>
  <si>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</si>
  <si>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</si>
  <si>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</si>
  <si>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</si>
  <si>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</si>
  <si>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</si>
  <si>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</si>
  <si>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</si>
  <si>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</si>
  <si>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</si>
  <si>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</si>
  <si>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</si>
  <si>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</si>
  <si>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</si>
  <si>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</si>
  <si>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</si>
  <si>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</si>
  <si>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</si>
  <si>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</si>
  <si>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</si>
  <si>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</si>
  <si>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</si>
  <si>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</si>
  <si>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</si>
  <si>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</si>
  <si>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</si>
  <si>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</si>
  <si>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</si>
  <si>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</si>
  <si>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</si>
  <si>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</si>
  <si>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</si>
  <si>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</si>
  <si>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</si>
  <si>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</si>
  <si>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</si>
  <si>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</si>
  <si>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</si>
  <si>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</si>
  <si>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</si>
  <si>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</si>
  <si>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</si>
  <si>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</si>
  <si>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</si>
  <si>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</si>
  <si>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</si>
  <si>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</si>
  <si>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</si>
  <si>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</si>
  <si>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</si>
  <si>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</si>
  <si>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</si>
  <si>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</si>
  <si>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</si>
  <si>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</si>
  <si>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</si>
  <si>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</si>
  <si>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</si>
  <si>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</si>
  <si>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</si>
  <si>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</si>
  <si>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</si>
  <si>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</si>
  <si>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</si>
  <si>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</si>
  <si>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</si>
  <si>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</si>
  <si>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</si>
  <si>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</si>
  <si>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</si>
  <si>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</si>
  <si>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</si>
  <si>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</si>
  <si>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</si>
  <si>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</si>
  <si>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</si>
  <si>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</si>
  <si>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</si>
  <si>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</si>
  <si>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</si>
  <si>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</si>
  <si>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</si>
  <si>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</si>
  <si>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</si>
  <si>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</si>
  <si>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</si>
  <si>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</si>
  <si>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</si>
  <si>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</si>
  <si>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</si>
  <si>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</si>
  <si>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</si>
  <si>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</si>
  <si>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</si>
  <si>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</si>
  <si>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</si>
  <si>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</si>
  <si>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</si>
  <si>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</si>
  <si>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</si>
  <si>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</si>
  <si>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</si>
  <si>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</si>
  <si>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</si>
  <si>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</si>
  <si>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</si>
  <si>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</si>
  <si>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</si>
  <si>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</si>
  <si>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</si>
  <si>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</si>
  <si>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</si>
  <si>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</si>
  <si>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</si>
  <si>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</si>
  <si>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</si>
  <si>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</si>
  <si>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</si>
  <si>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</si>
  <si>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</si>
  <si>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</si>
  <si>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</si>
  <si>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</si>
  <si>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</si>
  <si>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</si>
  <si>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</si>
  <si>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</si>
  <si>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</si>
  <si>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</si>
  <si>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</si>
  <si>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</si>
  <si>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</si>
  <si>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</si>
  <si>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</si>
  <si>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</si>
  <si>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</si>
  <si>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</si>
  <si>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</si>
  <si>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</si>
  <si>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</si>
  <si>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</si>
  <si>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</si>
  <si>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</si>
  <si>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</si>
  <si>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</si>
  <si>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</si>
  <si>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</si>
  <si>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</si>
  <si>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</si>
  <si>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</si>
  <si>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</si>
  <si>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</si>
  <si>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</si>
  <si>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</si>
  <si>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</si>
  <si>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</si>
  <si>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</si>
  <si>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</si>
  <si>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</si>
  <si>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</si>
  <si>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</si>
  <si>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</si>
  <si>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</si>
  <si>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</si>
  <si>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</si>
  <si>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</si>
  <si>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</si>
  <si>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</si>
  <si>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</si>
  <si>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</si>
  <si>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</si>
  <si>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</si>
  <si>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</si>
  <si>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</si>
  <si>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</si>
  <si>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</si>
  <si>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</si>
  <si>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</si>
  <si>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</si>
  <si>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</si>
  <si>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</si>
  <si>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</si>
  <si>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</si>
  <si>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</si>
  <si>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</si>
  <si>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</si>
  <si>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</si>
  <si>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</si>
  <si>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</si>
  <si>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</si>
  <si>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</si>
  <si>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</si>
  <si>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</si>
  <si>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</si>
  <si>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</si>
  <si>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</si>
  <si>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</si>
  <si>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</si>
  <si>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</si>
  <si>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</si>
  <si>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</si>
  <si>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</si>
  <si>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</si>
  <si>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</si>
  <si>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</si>
  <si>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</si>
  <si>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</si>
  <si>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</si>
  <si>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</si>
  <si>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</si>
  <si>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</si>
  <si>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</si>
  <si>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</si>
  <si>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</si>
  <si>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</si>
  <si>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</si>
  <si>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</si>
  <si>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</si>
  <si>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</si>
  <si>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</si>
  <si>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</si>
  <si>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</si>
  <si>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</si>
  <si>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</si>
  <si>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</si>
  <si>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</si>
  <si>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</si>
  <si>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</si>
  <si>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</si>
  <si>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</si>
  <si>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</si>
  <si>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</si>
  <si>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</si>
  <si>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</si>
  <si>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</si>
  <si>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</si>
  <si>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</si>
  <si>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</si>
  <si>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</si>
  <si>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</si>
  <si>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</si>
  <si>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</si>
  <si>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</si>
  <si>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</si>
  <si>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</si>
  <si>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</si>
  <si>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</si>
  <si>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</si>
  <si>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</si>
  <si>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</si>
  <si>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</si>
  <si>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</si>
  <si>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</si>
  <si>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</si>
  <si>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</si>
  <si>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</si>
  <si>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</si>
  <si>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</si>
  <si>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</si>
  <si>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</si>
  <si>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</si>
  <si>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</si>
  <si>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</si>
  <si>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</si>
  <si>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</si>
  <si>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</si>
  <si>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</si>
  <si>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</si>
  <si>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</si>
  <si>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</si>
  <si>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</si>
  <si>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</si>
  <si>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</si>
  <si>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</si>
  <si>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</si>
  <si>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</si>
  <si>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</si>
  <si>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</si>
  <si>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</si>
  <si>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</si>
  <si>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</si>
  <si>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</si>
  <si>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</si>
  <si>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</si>
  <si>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</si>
  <si>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</si>
  <si>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</si>
  <si>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</si>
  <si>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</si>
  <si>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</si>
  <si>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</si>
  <si>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</si>
  <si>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</si>
  <si>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</si>
  <si>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</si>
  <si>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</si>
  <si>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</si>
  <si>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</si>
  <si>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</si>
  <si>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</si>
  <si>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</si>
  <si>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</si>
  <si>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</si>
  <si>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</si>
  <si>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</si>
  <si>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</si>
  <si>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</si>
  <si>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</si>
  <si>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</si>
  <si>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</si>
  <si>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</si>
  <si>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</si>
  <si>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</si>
  <si>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</si>
  <si>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</si>
  <si>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</si>
  <si>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</si>
  <si>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</si>
  <si>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</si>
  <si>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</si>
  <si>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</si>
  <si>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</si>
  <si>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</si>
  <si>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</si>
  <si>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</si>
  <si>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</si>
  <si>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</si>
  <si>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</si>
  <si>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</si>
  <si>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</si>
  <si>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</si>
  <si>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</si>
  <si>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</si>
  <si>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</si>
  <si>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</si>
  <si>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</si>
  <si>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</si>
  <si>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</si>
  <si>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</si>
  <si>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</si>
  <si>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</si>
  <si>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</si>
  <si>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</si>
  <si>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</si>
  <si>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</si>
  <si>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</si>
  <si>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</si>
  <si>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</si>
  <si>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</si>
  <si>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</si>
  <si>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</si>
  <si>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</si>
  <si>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</si>
  <si>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</si>
  <si>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</si>
  <si>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</si>
  <si>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</si>
  <si>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</si>
  <si>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</si>
  <si>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</si>
  <si>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</si>
  <si>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</si>
  <si>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</si>
  <si>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</si>
  <si>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</si>
  <si>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</si>
  <si>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</si>
  <si>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</si>
  <si>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</si>
  <si>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</si>
  <si>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</si>
  <si>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</si>
  <si>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</si>
  <si>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</si>
  <si>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</si>
  <si>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</si>
  <si>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</si>
  <si>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</si>
  <si>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</si>
  <si>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</si>
  <si>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</si>
  <si>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</si>
  <si>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</si>
  <si>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</si>
  <si>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</si>
  <si>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</si>
  <si>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</si>
  <si>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</si>
  <si>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</si>
  <si>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</si>
  <si>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</si>
  <si>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</si>
  <si>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</si>
  <si>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</si>
  <si>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</si>
  <si>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</si>
  <si>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</si>
  <si>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</si>
  <si>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</si>
  <si>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</si>
  <si>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</si>
  <si>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</si>
  <si>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</si>
  <si>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</si>
  <si>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</si>
  <si>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</si>
  <si>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</si>
  <si>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</si>
  <si>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</si>
  <si>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</si>
  <si>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</si>
  <si>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</si>
  <si>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</si>
  <si>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</si>
  <si>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</si>
  <si>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</si>
  <si>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</si>
  <si>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</si>
  <si>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</si>
  <si>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</si>
  <si>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</si>
  <si>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</si>
  <si>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</si>
  <si>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</si>
  <si>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</si>
  <si>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</si>
  <si>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</si>
  <si>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</si>
  <si>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</si>
  <si>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</si>
  <si>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</si>
  <si>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</si>
  <si>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</si>
  <si>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</si>
  <si>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</si>
  <si>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</si>
  <si>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</si>
  <si>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</si>
  <si>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</si>
  <si>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</si>
  <si>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</si>
  <si>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</si>
  <si>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</si>
  <si>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</si>
  <si>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</si>
  <si>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</si>
  <si>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</si>
  <si>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</si>
  <si>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</si>
  <si>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</si>
  <si>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</si>
  <si>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</si>
  <si>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</si>
  <si>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</si>
  <si>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</si>
  <si>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</si>
  <si>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</si>
  <si>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</si>
  <si>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</si>
  <si>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</si>
  <si>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</si>
  <si>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</si>
  <si>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</si>
  <si>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</si>
  <si>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</si>
  <si>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</si>
  <si>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</si>
  <si>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</si>
  <si>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</si>
  <si>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</si>
  <si>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</si>
  <si>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</si>
  <si>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</si>
  <si>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</si>
  <si>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</si>
  <si>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</si>
  <si>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</si>
  <si>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</si>
  <si>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</si>
  <si>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</si>
  <si>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</si>
  <si>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</si>
  <si>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</si>
  <si>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</si>
  <si>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</si>
  <si>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</si>
  <si>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</si>
  <si>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</si>
  <si>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</si>
  <si>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</si>
  <si>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</si>
  <si>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</si>
  <si>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</si>
  <si>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</si>
  <si>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</si>
  <si>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</si>
  <si>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</si>
  <si>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</si>
  <si>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</si>
  <si>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</si>
  <si>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</si>
  <si>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</si>
  <si>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</si>
  <si>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</si>
  <si>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</si>
  <si>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</si>
  <si>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</si>
  <si>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</si>
  <si>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</si>
  <si>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</si>
  <si>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</si>
  <si>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</si>
  <si>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</si>
  <si>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</si>
  <si>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</si>
  <si>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</si>
  <si>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</si>
  <si>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</si>
  <si>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</si>
  <si>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</si>
  <si>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</si>
  <si>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</si>
  <si>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</si>
  <si>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</si>
  <si>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</si>
  <si>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</si>
  <si>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</si>
  <si>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</si>
  <si>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</si>
  <si>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</si>
  <si>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</si>
  <si>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</si>
  <si>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</si>
  <si>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</si>
  <si>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</si>
  <si>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</si>
  <si>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</si>
  <si>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</si>
  <si>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</si>
  <si>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</si>
  <si>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</si>
  <si>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</si>
  <si>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</si>
  <si>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</si>
  <si>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</si>
  <si>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</si>
  <si>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</si>
  <si>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</si>
  <si>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</si>
  <si>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</si>
  <si>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</si>
  <si>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</si>
  <si>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</si>
  <si>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</si>
  <si>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</si>
  <si>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</si>
  <si>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</si>
  <si>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</si>
  <si>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</si>
  <si>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</si>
  <si>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</si>
  <si>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</si>
  <si>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</si>
  <si>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</si>
  <si>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</si>
  <si>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</si>
  <si>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</si>
  <si>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</si>
  <si>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</si>
  <si>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</si>
  <si>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</si>
  <si>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</si>
  <si>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</si>
  <si>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</si>
  <si>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</si>
  <si>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</si>
  <si>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</si>
  <si>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</si>
  <si>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</si>
  <si>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</si>
  <si>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</si>
  <si>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</si>
  <si>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</si>
  <si>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</si>
  <si>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</si>
  <si>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</si>
  <si>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</si>
  <si>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</si>
  <si>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</si>
  <si>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</si>
  <si>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</si>
  <si>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</si>
  <si>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</si>
  <si>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</si>
  <si>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</si>
  <si>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</si>
  <si>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</si>
  <si>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</si>
  <si>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</si>
  <si>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</si>
  <si>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</si>
  <si>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</si>
  <si>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</si>
  <si>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</si>
  <si>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</si>
  <si>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</si>
  <si>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</si>
  <si>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</si>
  <si>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</si>
  <si>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</si>
  <si>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</si>
  <si>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</si>
  <si>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</si>
  <si>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</si>
  <si>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</si>
  <si>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</si>
  <si>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</si>
  <si>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</si>
  <si>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</si>
  <si>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</si>
  <si>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</si>
  <si>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</si>
  <si>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</si>
  <si>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</si>
  <si>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</si>
  <si>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</si>
  <si>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</si>
  <si>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</si>
  <si>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</si>
  <si>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</si>
  <si>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</si>
  <si>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</si>
  <si>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</si>
  <si>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</si>
  <si>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</si>
  <si>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</si>
  <si>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</si>
  <si>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</si>
  <si>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</si>
  <si>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</si>
  <si>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</si>
  <si>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</si>
  <si>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</si>
  <si>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</si>
  <si>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</si>
  <si>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</si>
  <si>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</si>
  <si>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</si>
  <si>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</si>
  <si>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</si>
  <si>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</si>
  <si>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</si>
  <si>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</si>
  <si>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</si>
  <si>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</si>
  <si>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</si>
  <si>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</si>
  <si>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</si>
  <si>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</si>
  <si>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</si>
  <si>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</si>
  <si>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</si>
  <si>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</si>
  <si>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</si>
  <si>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</si>
  <si>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</si>
  <si>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</si>
  <si>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</si>
  <si>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</si>
  <si>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</si>
  <si>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</si>
  <si>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</si>
  <si>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</si>
  <si>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</si>
  <si>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</si>
  <si>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</si>
  <si>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</si>
  <si>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</si>
  <si>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</si>
  <si>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</si>
  <si>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</si>
  <si>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</si>
  <si>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</si>
  <si>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</si>
  <si>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</si>
  <si>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</si>
  <si>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</si>
  <si>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</si>
  <si>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</si>
  <si>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</si>
  <si>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</si>
  <si>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</si>
  <si>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</si>
  <si>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</si>
  <si>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</si>
  <si>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</si>
  <si>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</si>
  <si>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</si>
  <si>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</si>
  <si>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</si>
  <si>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</si>
  <si>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</si>
  <si>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</si>
  <si>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</si>
  <si>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</si>
  <si>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</si>
  <si>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</si>
  <si>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</si>
  <si>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</si>
  <si>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</si>
  <si>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</si>
  <si>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</si>
  <si>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</si>
  <si>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</si>
  <si>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</si>
  <si>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</si>
  <si>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</si>
  <si>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</si>
  <si>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</si>
  <si>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</si>
  <si>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</si>
  <si>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</si>
  <si>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</si>
  <si>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</si>
  <si>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</si>
  <si>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</si>
  <si>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</si>
  <si>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</si>
  <si>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</si>
  <si>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</si>
  <si>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</si>
  <si>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</si>
  <si>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</si>
  <si>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</si>
  <si>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</si>
  <si>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</si>
  <si>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</si>
  <si>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</si>
  <si>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</si>
  <si>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</si>
  <si>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</si>
  <si>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</si>
  <si>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</si>
  <si>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</si>
  <si>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</si>
  <si>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</si>
  <si>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</si>
  <si>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</si>
  <si>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</si>
  <si>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</si>
  <si>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</si>
  <si>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</si>
  <si>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</si>
  <si>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</si>
  <si>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</si>
  <si>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</si>
  <si>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</si>
  <si>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</si>
  <si>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</si>
  <si>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</si>
  <si>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</si>
  <si>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</si>
  <si>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</si>
  <si>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</si>
  <si>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</si>
  <si>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</si>
  <si>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</si>
  <si>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</si>
  <si>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</si>
  <si>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</si>
  <si>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</si>
  <si>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</si>
  <si>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</si>
  <si>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</si>
  <si>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</si>
  <si>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</si>
  <si>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</si>
  <si>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</si>
  <si>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</si>
  <si>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</si>
  <si>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</si>
  <si>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</si>
  <si>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</si>
  <si>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</si>
  <si>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</si>
  <si>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</si>
  <si>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</si>
  <si>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</si>
  <si>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</si>
  <si>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</si>
  <si>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</si>
  <si>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</si>
  <si>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</si>
  <si>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</si>
  <si>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</si>
  <si>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</si>
  <si>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</si>
  <si>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</si>
  <si>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</si>
  <si>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</si>
  <si>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</si>
  <si>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</si>
  <si>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</si>
  <si>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</si>
  <si>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</si>
  <si>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</si>
  <si>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</si>
  <si>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</si>
  <si>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</si>
  <si>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</si>
  <si>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</si>
  <si>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</si>
  <si>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</si>
  <si>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</si>
  <si>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</si>
  <si>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</si>
  <si>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</si>
  <si>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</si>
  <si>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</si>
  <si>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</si>
  <si>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</si>
  <si>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</si>
  <si>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</si>
  <si>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</si>
  <si>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</si>
  <si>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</si>
  <si>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</si>
  <si>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</si>
  <si>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</si>
  <si>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</si>
  <si>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</si>
  <si>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</si>
  <si>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</si>
  <si>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</si>
  <si>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</si>
  <si>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</si>
  <si>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</si>
  <si>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</si>
  <si>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</si>
  <si>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</si>
  <si>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</si>
  <si>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</si>
  <si>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</si>
  <si>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</si>
  <si>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</si>
  <si>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</si>
  <si>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</si>
  <si>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</si>
  <si>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</si>
  <si>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</si>
  <si>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</si>
  <si>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</si>
  <si>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</si>
  <si>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</si>
  <si>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</si>
  <si>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</si>
  <si>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</si>
  <si>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</si>
  <si>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</si>
  <si>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</si>
  <si>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</si>
  <si>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</si>
  <si>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</si>
  <si>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</si>
  <si>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</si>
  <si>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</si>
  <si>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</si>
  <si>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</si>
  <si>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</si>
  <si>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</si>
  <si>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</si>
  <si>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</si>
  <si>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</si>
  <si>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</si>
  <si>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</si>
  <si>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</si>
  <si>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</si>
  <si>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</si>
  <si>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</si>
  <si>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</si>
  <si>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</si>
  <si>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</si>
  <si>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</si>
  <si>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</si>
  <si>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</si>
  <si>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</si>
  <si>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</si>
  <si>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</si>
  <si>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</si>
  <si>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</si>
  <si>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</si>
  <si>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</si>
  <si>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</si>
  <si>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</si>
  <si>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</si>
  <si>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</si>
  <si>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</si>
  <si>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</si>
  <si>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</si>
  <si>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</si>
  <si>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</si>
  <si>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</si>
  <si>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</si>
  <si>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</si>
  <si>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</si>
  <si>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</si>
  <si>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</si>
  <si>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</si>
  <si>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</si>
  <si>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</si>
  <si>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</si>
  <si>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</si>
  <si>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</si>
  <si>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</si>
  <si>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</si>
  <si>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</si>
  <si>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</si>
  <si>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</si>
  <si>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</si>
  <si>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</si>
  <si>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</si>
  <si>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</si>
  <si>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</si>
  <si>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</si>
  <si>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</si>
  <si>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</si>
  <si>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</si>
  <si>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</si>
  <si>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</si>
  <si>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</si>
  <si>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</si>
  <si>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</si>
  <si>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</si>
  <si>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</si>
  <si>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</si>
  <si>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</si>
  <si>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</si>
  <si>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</si>
  <si>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</si>
  <si>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</si>
  <si>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</si>
  <si>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</si>
  <si>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</si>
  <si>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</si>
  <si>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</si>
  <si>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</si>
  <si>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</si>
  <si>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</si>
  <si>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</si>
  <si>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</si>
  <si>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</si>
  <si>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</si>
  <si>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</si>
  <si>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</si>
  <si>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</si>
  <si>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</si>
  <si>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</si>
  <si>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</si>
  <si>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</si>
  <si>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</si>
  <si>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</si>
  <si>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</si>
  <si>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</si>
  <si>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</si>
  <si>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</si>
  <si>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</si>
  <si>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</si>
  <si>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</si>
  <si>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</si>
  <si>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</si>
  <si>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</si>
  <si>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</si>
  <si>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</si>
  <si>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</si>
  <si>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</si>
  <si>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</si>
  <si>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</si>
  <si>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</si>
  <si>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</si>
  <si>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</si>
  <si>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</si>
  <si>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</si>
  <si>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</si>
  <si>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</si>
  <si>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</si>
  <si>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</si>
  <si>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</si>
  <si>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</si>
  <si>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</si>
  <si>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</si>
  <si>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</si>
  <si>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</si>
  <si>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</si>
  <si>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</si>
  <si>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</si>
  <si>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</si>
  <si>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</si>
  <si>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</si>
  <si>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</si>
  <si>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</si>
  <si>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</si>
  <si>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</si>
  <si>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</si>
  <si>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</si>
  <si>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</si>
  <si>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</si>
  <si>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</si>
  <si>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</si>
  <si>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</si>
  <si>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</si>
  <si>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</si>
  <si>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</si>
  <si>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</si>
  <si>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</si>
  <si>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</si>
  <si>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</si>
  <si>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</si>
  <si>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</si>
  <si>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</si>
  <si>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</si>
  <si>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</si>
  <si>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</si>
  <si>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</si>
  <si>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</si>
  <si>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</si>
  <si>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</si>
  <si>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</si>
  <si>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</si>
  <si>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</si>
  <si>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</si>
  <si>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</si>
  <si>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</si>
  <si>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</si>
  <si>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</si>
  <si>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</si>
  <si>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</si>
  <si>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</si>
  <si>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</si>
  <si>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</si>
  <si>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</si>
  <si>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</si>
  <si>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</si>
  <si>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</si>
  <si>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</si>
  <si>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</si>
  <si>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</si>
  <si>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</si>
  <si>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</si>
  <si>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</si>
  <si>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</si>
  <si>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</si>
  <si>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</si>
  <si>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</si>
  <si>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</si>
  <si>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</si>
  <si>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</si>
  <si>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</si>
  <si>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</si>
  <si>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</si>
  <si>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</si>
  <si>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</si>
  <si>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</si>
  <si>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</si>
  <si>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</si>
  <si>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</si>
  <si>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</si>
  <si>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</si>
  <si>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</si>
  <si>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</si>
  <si>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</si>
  <si>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</si>
  <si>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</si>
  <si>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</si>
  <si>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</si>
  <si>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</si>
  <si>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</si>
  <si>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</si>
  <si>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</si>
  <si>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</si>
  <si>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</si>
  <si>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</si>
  <si>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</si>
  <si>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</si>
  <si>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</si>
  <si>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</si>
  <si>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</si>
  <si>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</si>
  <si>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</si>
  <si>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</si>
  <si>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</si>
  <si>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</si>
  <si>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</si>
  <si>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</si>
  <si>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</si>
  <si>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</si>
  <si>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</si>
  <si>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</si>
  <si>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</si>
  <si>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</si>
  <si>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</si>
  <si>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</si>
  <si>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</si>
  <si>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</si>
  <si>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</si>
  <si>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</si>
  <si>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</si>
  <si>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</si>
  <si>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</si>
  <si>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</si>
  <si>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</si>
  <si>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</si>
  <si>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</si>
  <si>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</si>
  <si>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</si>
  <si>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</si>
  <si>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</si>
  <si>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</si>
  <si>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</si>
  <si>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</si>
  <si>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</si>
  <si>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</si>
  <si>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</si>
  <si>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</si>
  <si>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</si>
  <si>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</si>
  <si>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</si>
  <si>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</si>
  <si>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</si>
  <si>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</si>
  <si>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</si>
  <si>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</si>
  <si>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</si>
  <si>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</si>
  <si>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</si>
  <si>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</si>
  <si>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</si>
  <si>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</si>
  <si>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</si>
  <si>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</si>
  <si>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</si>
  <si>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</si>
  <si>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</si>
  <si>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</si>
  <si>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</si>
  <si>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</si>
  <si>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</si>
  <si>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</si>
  <si>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</si>
  <si>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</si>
  <si>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</si>
  <si>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</si>
  <si>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</si>
  <si>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</si>
  <si>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</si>
  <si>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</si>
  <si>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</si>
  <si>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</si>
  <si>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</si>
  <si>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</si>
  <si>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</si>
  <si>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</si>
  <si>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</si>
  <si>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</si>
  <si>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</si>
  <si>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</si>
  <si>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</si>
  <si>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</si>
  <si>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</si>
  <si>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</si>
  <si>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</si>
  <si>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</si>
  <si>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</si>
  <si>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</si>
  <si>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</si>
  <si>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</si>
  <si>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</si>
  <si>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</si>
  <si>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</si>
  <si>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</si>
  <si>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</si>
  <si>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</si>
  <si>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</si>
  <si>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</si>
  <si>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</si>
  <si>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</si>
  <si>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</si>
  <si>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</si>
  <si>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</si>
  <si>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</si>
  <si>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</si>
  <si>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</si>
  <si>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</si>
  <si>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</si>
  <si>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</si>
  <si>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</si>
  <si>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</si>
  <si>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</si>
  <si>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</si>
  <si>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</si>
  <si>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</si>
  <si>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</si>
  <si>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</si>
  <si>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</si>
  <si>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</si>
  <si>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</si>
  <si>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</si>
  <si>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</si>
  <si>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</si>
  <si>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</si>
  <si>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</si>
  <si>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</si>
  <si>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</si>
  <si>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</si>
  <si>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</si>
  <si>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</si>
  <si>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</si>
  <si>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</si>
  <si>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</si>
  <si>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</si>
  <si>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</si>
  <si>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</si>
  <si>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</si>
  <si>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</si>
  <si>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</si>
  <si>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</si>
  <si>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</si>
  <si>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</si>
  <si>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</si>
  <si>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</si>
  <si>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</si>
  <si>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</si>
  <si>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</si>
  <si>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</si>
  <si>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</si>
  <si>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</si>
  <si>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</si>
  <si>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</si>
  <si>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</si>
  <si>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</si>
  <si>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</si>
  <si>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</si>
  <si>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</si>
  <si>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</si>
  <si>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</si>
  <si>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</si>
  <si>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</si>
  <si>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</si>
  <si>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</si>
  <si>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</si>
  <si>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</si>
  <si>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</si>
  <si>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</si>
  <si>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</si>
  <si>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</si>
  <si>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</si>
  <si>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</si>
  <si>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</si>
  <si>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</si>
  <si>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</si>
  <si>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</si>
  <si>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</si>
  <si>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</si>
  <si>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</si>
  <si>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</si>
  <si>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</si>
  <si>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</si>
  <si>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</si>
  <si>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</si>
  <si>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</si>
  <si>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</si>
  <si>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</si>
  <si>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</si>
  <si>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</si>
  <si>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</si>
  <si>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</si>
  <si>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</si>
  <si>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</si>
  <si>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</si>
  <si>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</si>
  <si>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</si>
  <si>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</si>
  <si>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</si>
  <si>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</si>
  <si>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</si>
  <si>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</si>
  <si>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</si>
  <si>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</si>
  <si>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</si>
  <si>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</si>
  <si>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</si>
  <si>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</si>
  <si>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</si>
  <si>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</si>
  <si>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</si>
  <si>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</si>
  <si>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</si>
  <si>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</si>
  <si>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</si>
  <si>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</si>
  <si>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</si>
  <si>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</si>
  <si>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</si>
  <si>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</si>
  <si>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</si>
  <si>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</si>
  <si>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</si>
  <si>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</si>
  <si>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</si>
  <si>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</si>
  <si>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</si>
  <si>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</si>
  <si>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</si>
  <si>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</si>
  <si>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</si>
  <si>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</si>
  <si>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</si>
  <si>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</si>
  <si>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</si>
  <si>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</si>
  <si>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</si>
  <si>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</si>
  <si>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</si>
  <si>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</si>
  <si>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</si>
  <si>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</si>
  <si>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</si>
  <si>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</si>
  <si>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</si>
  <si>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</si>
  <si>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</si>
  <si>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</si>
  <si>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</si>
  <si>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</si>
  <si>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</si>
  <si>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</si>
  <si>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</si>
  <si>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</si>
  <si>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</si>
  <si>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</si>
  <si>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</si>
  <si>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</si>
  <si>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</si>
  <si>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</si>
  <si>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</si>
  <si>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</si>
  <si>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</si>
  <si>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</si>
  <si>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</si>
  <si>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</si>
  <si>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</si>
  <si>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</si>
  <si>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</si>
  <si>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</si>
  <si>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</si>
  <si>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</si>
  <si>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</si>
  <si>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</si>
  <si>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</si>
  <si>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</si>
  <si>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</si>
  <si>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</si>
  <si>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</si>
  <si>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</si>
  <si>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</si>
  <si>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</si>
  <si>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</si>
  <si>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</si>
  <si>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</si>
  <si>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</si>
  <si>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</si>
  <si>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</si>
  <si>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</si>
  <si>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</si>
  <si>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</si>
  <si>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</si>
  <si>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</si>
  <si>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</si>
  <si>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</si>
  <si>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</si>
  <si>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</si>
  <si>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</si>
  <si>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</si>
  <si>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</si>
  <si>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</si>
  <si>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</si>
  <si>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</si>
  <si>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</si>
  <si>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</si>
  <si>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</si>
  <si>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</si>
  <si>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</si>
  <si>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</si>
  <si>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</si>
  <si>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</si>
  <si>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</si>
  <si>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</si>
  <si>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</si>
  <si>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</si>
  <si>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</si>
  <si>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</si>
  <si>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</si>
  <si>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</si>
  <si>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</si>
  <si>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</si>
  <si>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</si>
  <si>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</si>
  <si>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</si>
  <si>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</si>
  <si>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</si>
  <si>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</si>
  <si>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</si>
  <si>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</si>
  <si>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</si>
  <si>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</si>
  <si>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</si>
  <si>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</si>
  <si>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</si>
  <si>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</si>
  <si>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</si>
  <si>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</si>
  <si>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</si>
  <si>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</si>
  <si>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</si>
  <si>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</si>
  <si>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</si>
  <si>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</si>
  <si>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</si>
  <si>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</si>
  <si>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</si>
  <si>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</si>
  <si>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</si>
  <si>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</si>
  <si>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</si>
  <si>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</si>
  <si>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</si>
  <si>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</si>
  <si>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</si>
  <si>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</si>
  <si>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</si>
  <si>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</si>
  <si>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</si>
  <si>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</si>
  <si>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</si>
  <si>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</si>
  <si>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</si>
  <si>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</si>
  <si>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</si>
  <si>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</si>
  <si>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</si>
  <si>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</si>
  <si>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</si>
  <si>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</si>
  <si>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</si>
  <si>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</si>
  <si>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</si>
  <si>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</si>
  <si>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</si>
  <si>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</si>
  <si>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</si>
  <si>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</si>
  <si>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</si>
  <si>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</si>
  <si>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</si>
  <si>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</si>
  <si>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</si>
  <si>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</si>
  <si>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</si>
  <si>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</si>
  <si>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</si>
  <si>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</si>
  <si>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</si>
  <si>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</si>
  <si>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</si>
  <si>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</si>
  <si>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</si>
  <si>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</si>
  <si>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</si>
  <si>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</si>
  <si>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</si>
  <si>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</si>
  <si>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</si>
  <si>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</si>
  <si>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</si>
  <si>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</si>
  <si>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</si>
  <si>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</si>
  <si>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</si>
  <si>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</si>
  <si>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</si>
  <si>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</si>
  <si>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</si>
  <si>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</si>
  <si>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</si>
  <si>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</si>
  <si>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</si>
  <si>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</si>
  <si>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</si>
  <si>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</si>
  <si>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</si>
  <si>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</si>
  <si>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</si>
  <si>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</si>
  <si>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</si>
  <si>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</si>
  <si>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</si>
  <si>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</si>
  <si>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</si>
  <si>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</si>
  <si>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</si>
  <si>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</si>
  <si>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</si>
  <si>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</si>
  <si>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</si>
  <si>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</si>
  <si>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</si>
  <si>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</si>
  <si>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</si>
  <si>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</si>
  <si>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</si>
  <si>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</si>
  <si>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</si>
  <si>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</si>
  <si>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</si>
  <si>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</si>
  <si>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</si>
  <si>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</si>
  <si>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</si>
  <si>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</si>
  <si>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</si>
  <si>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</si>
  <si>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</si>
  <si>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</si>
  <si>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</si>
  <si>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</si>
  <si>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</si>
  <si>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</si>
  <si>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</si>
  <si>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</si>
  <si>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</si>
  <si>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</si>
  <si>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</si>
  <si>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</si>
  <si>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</si>
  <si>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</si>
  <si>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</si>
  <si>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</si>
  <si>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</si>
  <si>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</si>
  <si>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</si>
  <si>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</si>
  <si>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</si>
  <si>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</si>
  <si>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</si>
  <si>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</si>
  <si>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</si>
  <si>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</si>
  <si>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</si>
  <si>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</si>
  <si>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</si>
  <si>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</si>
  <si>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</si>
  <si>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</si>
  <si>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</si>
  <si>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</si>
  <si>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</si>
  <si>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</si>
  <si>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</si>
  <si>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</si>
  <si>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</si>
  <si>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</si>
  <si>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</si>
  <si>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</si>
  <si>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</si>
  <si>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</si>
  <si>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</si>
  <si>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</si>
  <si>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</si>
  <si>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</si>
  <si>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</si>
  <si>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</si>
  <si>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</si>
  <si>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</si>
  <si>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</si>
  <si>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</si>
  <si>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</si>
  <si>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</si>
  <si>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</si>
  <si>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</si>
  <si>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</si>
  <si>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</si>
  <si>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</si>
  <si>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</si>
  <si>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</si>
  <si>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</si>
  <si>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</si>
  <si>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</si>
  <si>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</si>
  <si>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</si>
  <si>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</si>
  <si>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</si>
  <si>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</si>
  <si>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</si>
  <si>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</si>
  <si>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</si>
  <si>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</si>
  <si>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</si>
  <si>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</si>
  <si>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</si>
  <si>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</si>
  <si>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</si>
  <si>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</si>
  <si>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</si>
  <si>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</si>
  <si>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</si>
  <si>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</si>
  <si>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</si>
  <si>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</si>
  <si>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</si>
  <si>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</si>
  <si>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</si>
  <si>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</si>
  <si>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</si>
  <si>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</si>
  <si>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</si>
  <si>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</si>
  <si>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</si>
  <si>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</si>
  <si>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</si>
  <si>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</si>
  <si>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</si>
  <si>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</si>
  <si>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</si>
  <si>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</si>
  <si>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</si>
  <si>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</si>
  <si>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</si>
  <si>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</si>
  <si>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</si>
  <si>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</si>
  <si>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</si>
  <si>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</si>
  <si>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</si>
  <si>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</si>
  <si>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</si>
  <si>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</si>
  <si>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</si>
  <si>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</si>
  <si>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</si>
  <si>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</si>
  <si>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</si>
  <si>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</si>
  <si>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</si>
  <si>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</si>
  <si>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</si>
  <si>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</si>
  <si>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</si>
  <si>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</si>
  <si>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</si>
  <si>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</si>
  <si>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</si>
  <si>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</si>
  <si>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</si>
  <si>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</si>
  <si>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</si>
  <si>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</si>
  <si>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</si>
  <si>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</si>
  <si>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</si>
  <si>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</si>
  <si>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</si>
  <si>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</si>
  <si>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</si>
  <si>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</si>
  <si>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</si>
  <si>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</si>
  <si>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</si>
  <si>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</si>
  <si>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</si>
  <si>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</si>
  <si>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</si>
  <si>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</si>
  <si>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</si>
  <si>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</si>
  <si>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</si>
  <si>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</si>
  <si>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</si>
  <si>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</si>
  <si>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</si>
  <si>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</si>
  <si>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</si>
  <si>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</si>
  <si>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</si>
  <si>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</si>
  <si>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</si>
  <si>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</si>
  <si>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</si>
  <si>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</si>
  <si>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</si>
  <si>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</si>
  <si>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</si>
  <si>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</si>
  <si>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</si>
  <si>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</si>
  <si>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</si>
  <si>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</si>
  <si>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</si>
  <si>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</si>
  <si>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</si>
  <si>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</si>
  <si>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</si>
  <si>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</si>
  <si>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</si>
  <si>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</si>
  <si>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</si>
  <si>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</si>
  <si>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</si>
  <si>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</si>
  <si>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</si>
  <si>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</si>
  <si>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</si>
  <si>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</si>
  <si>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</si>
  <si>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</si>
  <si>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</si>
  <si>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</si>
  <si>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</si>
  <si>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</si>
  <si>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</si>
  <si>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</si>
  <si>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</si>
  <si>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</si>
  <si>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</si>
  <si>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</si>
  <si>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</si>
  <si>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</si>
  <si>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</si>
  <si>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</si>
  <si>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</si>
  <si>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</si>
  <si>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</si>
  <si>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</si>
  <si>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</si>
  <si>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</si>
  <si>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</si>
  <si>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</si>
  <si>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</si>
  <si>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</si>
  <si>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</si>
  <si>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</si>
  <si>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</si>
  <si>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</si>
  <si>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</si>
  <si>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</si>
  <si>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</si>
  <si>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</si>
  <si>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</si>
  <si>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</si>
  <si>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</si>
  <si>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</si>
  <si>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</si>
  <si>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</si>
  <si>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</si>
  <si>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</si>
  <si>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</si>
  <si>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</si>
  <si>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</si>
  <si>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</si>
  <si>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</si>
  <si>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</si>
  <si>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</si>
  <si>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</si>
  <si>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</si>
  <si>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</si>
  <si>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</si>
  <si>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</si>
  <si>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</si>
  <si>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</si>
  <si>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</si>
  <si>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</si>
  <si>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</si>
  <si>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</si>
  <si>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</si>
  <si>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</si>
  <si>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</si>
  <si>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</si>
  <si>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</si>
  <si>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</si>
  <si>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</si>
  <si>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</si>
  <si>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</si>
  <si>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</si>
  <si>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</si>
  <si>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</si>
  <si>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</si>
  <si>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</si>
  <si>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</si>
  <si>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</si>
  <si>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</si>
  <si>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</si>
  <si>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</si>
  <si>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</si>
  <si>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</si>
  <si>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</si>
  <si>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</si>
  <si>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</si>
  <si>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</si>
  <si>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</si>
  <si>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</si>
  <si>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</si>
  <si>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</si>
  <si>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</si>
  <si>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</si>
  <si>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</si>
  <si>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</si>
  <si>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</si>
  <si>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</si>
  <si>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</si>
  <si>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</si>
  <si>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</si>
  <si>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</si>
  <si>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</si>
  <si>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</si>
  <si>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</si>
  <si>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</si>
  <si>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</si>
  <si>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</si>
  <si>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</si>
  <si>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</si>
  <si>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</si>
  <si>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</si>
  <si>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</si>
  <si>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</si>
  <si>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</si>
  <si>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</si>
  <si>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</si>
  <si>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</si>
  <si>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</si>
  <si>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</si>
  <si>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</si>
  <si>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</si>
  <si>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</si>
  <si>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</si>
  <si>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</si>
  <si>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</si>
  <si>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</si>
  <si>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</si>
  <si>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</si>
  <si>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</si>
  <si>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</si>
  <si>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</si>
  <si>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</si>
  <si>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</si>
  <si>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</si>
  <si>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</si>
  <si>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</si>
  <si>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</si>
  <si>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</si>
  <si>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</si>
  <si>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</si>
  <si>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</si>
  <si>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</si>
  <si>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</si>
  <si>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</si>
  <si>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</si>
  <si>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</si>
  <si>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</si>
  <si>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</si>
  <si>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</si>
  <si>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</si>
  <si>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</si>
  <si>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</si>
  <si>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</si>
  <si>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</si>
  <si>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</si>
  <si>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</si>
  <si>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</si>
  <si>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</si>
  <si>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</si>
  <si>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</si>
  <si>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</si>
  <si>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</si>
  <si>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</si>
  <si>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</si>
  <si>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</si>
  <si>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</si>
  <si>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</si>
  <si>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</si>
  <si>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</si>
  <si>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</si>
  <si>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</si>
  <si>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</si>
  <si>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</si>
  <si>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</si>
  <si>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</si>
  <si>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</si>
  <si>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</si>
  <si>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</si>
  <si>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</si>
  <si>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</si>
  <si>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</si>
  <si>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</si>
  <si>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</si>
  <si>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</si>
  <si>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</si>
  <si>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</si>
  <si>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</si>
  <si>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</si>
  <si>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</si>
  <si>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</si>
  <si>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</si>
  <si>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</si>
  <si>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</si>
  <si>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</si>
  <si>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</si>
  <si>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</si>
  <si>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</si>
  <si>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</si>
  <si>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</si>
  <si>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</si>
  <si>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</si>
  <si>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</si>
  <si>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</si>
  <si>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</si>
  <si>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</si>
  <si>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</si>
  <si>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</si>
  <si>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</si>
  <si>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</si>
  <si>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</si>
  <si>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</si>
  <si>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</si>
  <si>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</si>
  <si>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</si>
  <si>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</si>
  <si>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</si>
  <si>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</si>
  <si>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</si>
  <si>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</si>
  <si>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</si>
  <si>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</si>
  <si>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</si>
  <si>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</si>
  <si>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</si>
  <si>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</si>
  <si>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</si>
  <si>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</si>
  <si>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</si>
  <si>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</si>
  <si>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</si>
  <si>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</si>
  <si>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</si>
  <si>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</si>
  <si>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</si>
  <si>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</si>
  <si>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</si>
  <si>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</si>
  <si>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</si>
  <si>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</si>
  <si>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</si>
  <si>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</si>
  <si>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</si>
  <si>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</si>
  <si>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</si>
  <si>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</si>
  <si>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</si>
  <si>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</si>
  <si>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</si>
  <si>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</si>
  <si>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</si>
  <si>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</si>
  <si>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</si>
  <si>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</si>
  <si>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</si>
  <si>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</si>
  <si>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</si>
  <si>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</si>
  <si>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</si>
  <si>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</si>
  <si>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</si>
  <si>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</si>
  <si>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</si>
  <si>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</si>
  <si>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</si>
  <si>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</si>
  <si>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</si>
  <si>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</si>
  <si>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</si>
  <si>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</si>
  <si>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</si>
  <si>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</si>
  <si>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</si>
  <si>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</si>
  <si>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</si>
  <si>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</si>
  <si>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</si>
  <si>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</si>
  <si>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</si>
  <si>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</si>
  <si>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</si>
  <si>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</si>
  <si>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</si>
  <si>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</si>
  <si>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</si>
  <si>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</si>
  <si>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</si>
  <si>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</si>
  <si>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</si>
  <si>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</si>
  <si>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</si>
  <si>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</si>
  <si>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</si>
  <si>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</si>
  <si>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</si>
  <si>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</si>
  <si>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</si>
  <si>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</si>
  <si>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</si>
  <si>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</si>
  <si>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</si>
  <si>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</si>
  <si>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</si>
  <si>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</si>
  <si>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</si>
  <si>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</si>
  <si>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</si>
  <si>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</si>
  <si>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</si>
  <si>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</si>
  <si>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</si>
  <si>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</si>
  <si>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</si>
  <si>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</si>
  <si>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</si>
  <si>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</si>
  <si>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</si>
  <si>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</si>
  <si>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</si>
  <si>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</si>
  <si>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</si>
  <si>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</si>
  <si>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</si>
  <si>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</si>
  <si>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</si>
  <si>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</si>
  <si>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</si>
  <si>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</si>
  <si>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</si>
  <si>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</si>
  <si>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</si>
  <si>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</si>
  <si>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</si>
  <si>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</si>
  <si>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</si>
  <si>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</si>
  <si>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</si>
  <si>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</si>
  <si>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</si>
  <si>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</si>
  <si>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</si>
  <si>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</si>
  <si>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</si>
  <si>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</si>
  <si>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</si>
  <si>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</si>
  <si>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</si>
  <si>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</si>
  <si>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</si>
  <si>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</si>
  <si>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</si>
  <si>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</si>
  <si>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</si>
  <si>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</si>
  <si>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</si>
  <si>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</si>
  <si>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</si>
  <si>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</si>
  <si>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</si>
  <si>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</si>
  <si>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</si>
  <si>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</si>
  <si>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</si>
  <si>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</si>
  <si>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</si>
  <si>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</si>
  <si>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</si>
  <si>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</si>
  <si>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</si>
  <si>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</si>
  <si>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</si>
  <si>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</si>
  <si>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</si>
  <si>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</si>
  <si>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</si>
  <si>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</si>
  <si>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</si>
  <si>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</si>
  <si>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</si>
  <si>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</si>
  <si>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</si>
  <si>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</si>
  <si>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</si>
  <si>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</si>
  <si>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</si>
  <si>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</si>
  <si>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</si>
  <si>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</si>
  <si>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</si>
  <si>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</si>
  <si>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</si>
  <si>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</si>
  <si>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</si>
  <si>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</si>
  <si>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</si>
  <si>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</si>
  <si>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</si>
  <si>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</si>
  <si>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</si>
  <si>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</si>
  <si>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</si>
  <si>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</si>
  <si>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</si>
  <si>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</si>
  <si>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</si>
  <si>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</si>
  <si>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</si>
  <si>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</si>
  <si>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</si>
  <si>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</si>
  <si>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</si>
  <si>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</si>
  <si>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</si>
  <si>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</si>
  <si>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</si>
  <si>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</si>
  <si>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</si>
  <si>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</si>
  <si>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</si>
  <si>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</si>
  <si>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</si>
  <si>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</si>
  <si>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</si>
  <si>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</si>
  <si>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</si>
  <si>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</si>
  <si>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</si>
  <si>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</si>
  <si>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</si>
  <si>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</si>
  <si>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</si>
  <si>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</si>
  <si>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</si>
  <si>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</si>
  <si>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</si>
  <si>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</si>
  <si>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</si>
  <si>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</si>
  <si>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</si>
  <si>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</si>
  <si>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</si>
  <si>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</si>
  <si>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</si>
  <si>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</si>
  <si>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</si>
  <si>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</si>
  <si>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</si>
  <si>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</si>
  <si>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</si>
  <si>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</si>
  <si>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</si>
  <si>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</si>
  <si>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</si>
  <si>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</si>
  <si>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</si>
  <si>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</si>
  <si>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</si>
  <si>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</si>
  <si>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</si>
  <si>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</si>
  <si>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</si>
  <si>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</si>
  <si>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</si>
  <si>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</si>
  <si>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</si>
  <si>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</si>
  <si>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</si>
  <si>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</si>
  <si>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</si>
  <si>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</si>
  <si>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</si>
  <si>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</si>
  <si>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</si>
  <si>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</si>
  <si>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</si>
  <si>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</si>
  <si>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</si>
  <si>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</si>
  <si>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</si>
  <si>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</si>
  <si>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</si>
  <si>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</si>
  <si>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</si>
  <si>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</si>
  <si>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</si>
  <si>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</si>
  <si>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</si>
  <si>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</si>
  <si>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</si>
  <si>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</si>
  <si>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</si>
  <si>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</si>
  <si>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</si>
  <si>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</si>
  <si>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</si>
  <si>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</si>
  <si>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</si>
  <si>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</si>
  <si>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</si>
  <si>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</si>
  <si>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</si>
  <si>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</si>
  <si>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</si>
  <si>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</si>
  <si>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</si>
  <si>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</si>
  <si>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</si>
  <si>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</si>
  <si>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</si>
  <si>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</si>
  <si>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</si>
  <si>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</si>
  <si>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</si>
  <si>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</si>
  <si>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</si>
  <si>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</si>
  <si>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</si>
  <si>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</si>
  <si>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</si>
  <si>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</si>
  <si>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</si>
  <si>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</si>
  <si>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</si>
  <si>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</si>
  <si>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</si>
  <si>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</si>
  <si>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</si>
  <si>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</si>
  <si>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</si>
  <si>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</si>
  <si>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</si>
  <si>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</si>
  <si>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</si>
  <si>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</si>
  <si>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</si>
  <si>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</si>
  <si>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</si>
  <si>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</si>
  <si>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</si>
  <si>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</si>
  <si>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</si>
  <si>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</si>
  <si>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</si>
  <si>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</si>
  <si>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</si>
  <si>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</si>
  <si>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</si>
  <si>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</si>
  <si>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</si>
  <si>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</si>
  <si>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</si>
  <si>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</si>
  <si>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</si>
  <si>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</si>
  <si>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</si>
  <si>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</si>
  <si>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</si>
  <si>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</si>
  <si>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</si>
  <si>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</si>
  <si>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</si>
  <si>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</si>
  <si>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</si>
  <si>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</si>
  <si>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</si>
  <si>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</si>
  <si>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</si>
  <si>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</si>
  <si>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</si>
  <si>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</si>
  <si>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</si>
  <si>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</si>
  <si>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</si>
  <si>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</si>
  <si>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</si>
  <si>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</si>
  <si>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</si>
  <si>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</si>
  <si>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</si>
  <si>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</si>
  <si>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</si>
  <si>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</si>
  <si>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</si>
  <si>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</si>
  <si>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</si>
  <si>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</si>
  <si>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</si>
  <si>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</si>
  <si>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</si>
  <si>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</si>
  <si>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</si>
  <si>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</si>
  <si>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</si>
  <si>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</si>
  <si>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</si>
  <si>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</si>
  <si>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</si>
  <si>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</si>
  <si>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</si>
  <si>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</si>
  <si>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</si>
  <si>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</si>
  <si>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</si>
  <si>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</si>
  <si>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</si>
  <si>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</si>
  <si>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</si>
  <si>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</si>
  <si>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</si>
  <si>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</si>
  <si>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</si>
  <si>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</si>
  <si>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</si>
  <si>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</si>
  <si>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</si>
  <si>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</si>
  <si>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</si>
  <si>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</si>
  <si>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</si>
  <si>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</si>
  <si>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</si>
  <si>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</si>
  <si>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</si>
  <si>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</si>
  <si>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</si>
  <si>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</si>
  <si>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</si>
  <si>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</si>
  <si>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</si>
  <si>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</si>
  <si>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</si>
  <si>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</si>
  <si>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</si>
  <si>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</si>
  <si>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</si>
  <si>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</si>
  <si>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</si>
  <si>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</si>
  <si>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</si>
  <si>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</si>
  <si>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</si>
  <si>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</si>
  <si>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</si>
  <si>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</si>
  <si>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</si>
  <si>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</si>
  <si>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</si>
  <si>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</si>
  <si>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</si>
  <si>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</si>
  <si>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</si>
  <si>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</si>
  <si>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</si>
  <si>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</si>
  <si>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</si>
  <si>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</si>
  <si>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</si>
  <si>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</si>
  <si>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</si>
  <si>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</si>
  <si>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</si>
  <si>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</si>
  <si>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</si>
  <si>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</si>
  <si>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</si>
  <si>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</si>
  <si>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</si>
  <si>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</si>
  <si>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</si>
  <si>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</si>
  <si>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</si>
  <si>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</si>
  <si>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</si>
  <si>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</si>
  <si>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</si>
  <si>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</si>
  <si>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</si>
  <si>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</si>
  <si>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</si>
  <si>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</si>
  <si>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</si>
  <si>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</si>
  <si>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</si>
  <si>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</si>
  <si>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</si>
  <si>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</si>
  <si>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</si>
  <si>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</si>
  <si>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</si>
  <si>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</si>
  <si>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</si>
  <si>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</si>
  <si>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</si>
  <si>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</si>
  <si>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</si>
  <si>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</si>
  <si>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</si>
  <si>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</si>
  <si>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</si>
  <si>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</si>
  <si>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</si>
  <si>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</si>
  <si>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</si>
  <si>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</si>
  <si>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</si>
  <si>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</si>
  <si>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</si>
  <si>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</si>
  <si>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</si>
  <si>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</si>
  <si>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</si>
  <si>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</si>
  <si>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</si>
  <si>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</si>
  <si>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</si>
  <si>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</si>
  <si>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</si>
  <si>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</si>
  <si>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</si>
  <si>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</si>
  <si>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</si>
  <si>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</si>
  <si>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</si>
  <si>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</si>
  <si>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</si>
  <si>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</si>
  <si>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</si>
  <si>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</si>
  <si>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</si>
  <si>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</si>
  <si>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</si>
  <si>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</si>
  <si>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</si>
  <si>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</si>
  <si>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</si>
  <si>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</si>
  <si>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</si>
  <si>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</si>
  <si>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</si>
  <si>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</si>
  <si>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</si>
  <si>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</si>
  <si>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</si>
  <si>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</si>
  <si>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</si>
  <si>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</si>
  <si>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</si>
  <si>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</si>
  <si>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</si>
  <si>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</si>
  <si>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</si>
  <si>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</si>
  <si>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</si>
  <si>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</si>
  <si>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</si>
  <si>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</si>
  <si>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</si>
  <si>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</si>
  <si>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</si>
  <si>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</si>
  <si>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</si>
  <si>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</si>
  <si>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</si>
  <si>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</si>
  <si>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</si>
  <si>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</si>
  <si>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</si>
  <si>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</si>
  <si>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</si>
  <si>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</si>
  <si>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</si>
  <si>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</si>
  <si>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</si>
  <si>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</si>
  <si>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</si>
  <si>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</si>
  <si>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</si>
  <si>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</si>
  <si>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</si>
  <si>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</si>
  <si>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</si>
  <si>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</si>
  <si>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</si>
  <si>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</si>
  <si>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</si>
  <si>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</si>
  <si>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</si>
  <si>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</si>
  <si>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</si>
  <si>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</si>
  <si>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</si>
  <si>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</si>
  <si>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</si>
  <si>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</si>
  <si>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</si>
  <si>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</si>
  <si>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</si>
  <si>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</si>
  <si>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</si>
  <si>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</si>
  <si>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</si>
  <si>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</si>
  <si>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</si>
  <si>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</si>
  <si>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</si>
  <si>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</si>
  <si>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</si>
  <si>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</si>
  <si>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</si>
  <si>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</si>
  <si>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</si>
  <si>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</si>
  <si>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</si>
  <si>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</si>
  <si>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</si>
  <si>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</si>
  <si>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</si>
  <si>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</si>
  <si>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</si>
  <si>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</si>
  <si>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</si>
  <si>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</si>
  <si>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</si>
  <si>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</si>
  <si>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</si>
  <si>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</si>
  <si>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</si>
  <si>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</si>
  <si>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</si>
  <si>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</si>
  <si>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</si>
  <si>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</si>
  <si>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</si>
  <si>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</si>
  <si>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</si>
  <si>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</si>
  <si>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</si>
  <si>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</si>
  <si>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</si>
  <si>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</si>
  <si>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</si>
  <si>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</si>
  <si>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</si>
  <si>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</si>
  <si>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</si>
  <si>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</si>
  <si>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</si>
  <si>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</si>
  <si>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</si>
  <si>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</si>
  <si>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</si>
  <si>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</si>
  <si>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</si>
  <si>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</si>
  <si>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</si>
  <si>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</si>
  <si>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</si>
  <si>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</si>
  <si>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</si>
  <si>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</si>
  <si>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</si>
  <si>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</si>
  <si>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</si>
  <si>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</si>
  <si>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</si>
  <si>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</si>
  <si>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</si>
  <si>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</si>
  <si>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</si>
  <si>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</si>
  <si>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</si>
  <si>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</si>
  <si>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</si>
  <si>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</si>
  <si>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</si>
  <si>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</si>
  <si>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</si>
  <si>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</si>
  <si>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</si>
  <si>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</si>
  <si>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</si>
  <si>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</si>
  <si>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</si>
  <si>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</si>
  <si>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</si>
  <si>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</si>
  <si>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</si>
  <si>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</si>
  <si>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</si>
  <si>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</si>
  <si>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</si>
  <si>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</si>
  <si>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</si>
  <si>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</si>
  <si>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</si>
  <si>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</si>
  <si>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</si>
  <si>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</si>
  <si>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</si>
  <si>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</si>
  <si>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</si>
  <si>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</si>
  <si>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</si>
  <si>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</si>
  <si>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</si>
  <si>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</si>
  <si>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</si>
  <si>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</si>
  <si>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</si>
  <si>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</si>
  <si>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</si>
  <si>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</si>
  <si>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</si>
  <si>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</si>
  <si>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</si>
  <si>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</si>
  <si>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</si>
  <si>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</si>
  <si>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</si>
  <si>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</si>
  <si>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</si>
  <si>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</si>
  <si>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</si>
  <si>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</si>
  <si>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</si>
  <si>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</si>
  <si>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</si>
  <si>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</si>
  <si>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</si>
  <si>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</si>
  <si>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</si>
  <si>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</si>
  <si>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</si>
  <si>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</si>
  <si>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</si>
  <si>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</si>
  <si>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</si>
  <si>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</si>
  <si>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</si>
  <si>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</si>
  <si>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</si>
  <si>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</si>
  <si>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</si>
  <si>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</si>
  <si>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</si>
  <si>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</si>
  <si>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</si>
  <si>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</si>
  <si>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</si>
  <si>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</si>
  <si>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</si>
  <si>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</si>
  <si>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</si>
  <si>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</si>
  <si>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</si>
  <si>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</si>
  <si>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</si>
  <si>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</si>
  <si>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</si>
  <si>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</si>
  <si>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</si>
  <si>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</si>
  <si>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</si>
  <si>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</si>
  <si>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</si>
  <si>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</si>
  <si>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</si>
  <si>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</si>
  <si>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</si>
  <si>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</si>
  <si>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</si>
  <si>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</si>
  <si>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</si>
  <si>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</si>
  <si>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</si>
  <si>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</si>
  <si>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</si>
  <si>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</si>
  <si>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</si>
  <si>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</si>
  <si>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</si>
  <si>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</si>
  <si>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</si>
  <si>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</si>
  <si>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</si>
  <si>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</si>
  <si>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</si>
  <si>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</si>
  <si>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</si>
  <si>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</si>
  <si>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</si>
  <si>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</si>
  <si>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</si>
  <si>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</si>
  <si>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</si>
  <si>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</si>
  <si>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</si>
  <si>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</si>
  <si>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</si>
  <si>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</si>
  <si>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</si>
  <si>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</si>
  <si>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</si>
  <si>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</si>
  <si>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</si>
  <si>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</si>
  <si>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</si>
  <si>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</si>
  <si>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</si>
  <si>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</si>
  <si>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</si>
  <si>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</si>
  <si>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</si>
  <si>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</si>
  <si>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</si>
  <si>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</si>
  <si>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</si>
  <si>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</si>
  <si>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</si>
  <si>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</si>
  <si>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</si>
  <si>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</si>
  <si>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</si>
  <si>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</si>
  <si>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</si>
  <si>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</si>
  <si>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</si>
  <si>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</si>
  <si>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</si>
  <si>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</si>
  <si>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</si>
  <si>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</si>
  <si>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</si>
  <si>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</si>
  <si>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</si>
  <si>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</si>
  <si>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</si>
  <si>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</si>
  <si>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</si>
  <si>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</si>
  <si>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</si>
  <si>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</si>
  <si>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</si>
  <si>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</si>
  <si>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</si>
  <si>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</si>
  <si>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</si>
  <si>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</si>
  <si>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</si>
  <si>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</si>
  <si>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</si>
  <si>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</si>
  <si>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</si>
  <si>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</si>
  <si>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</si>
  <si>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</si>
  <si>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</si>
  <si>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</si>
  <si>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</si>
  <si>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</si>
  <si>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</si>
  <si>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</si>
  <si>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</si>
  <si>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</si>
  <si>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</si>
  <si>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</si>
  <si>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</si>
  <si>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</si>
  <si>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</si>
  <si>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</si>
  <si>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</si>
  <si>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</si>
  <si>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</si>
  <si>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</si>
  <si>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</si>
  <si>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</si>
  <si>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</si>
  <si>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</si>
  <si>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</si>
  <si>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</si>
  <si>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</si>
  <si>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</si>
  <si>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</si>
  <si>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</si>
  <si>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</si>
  <si>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</si>
  <si>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</si>
  <si>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</si>
  <si>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</si>
  <si>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</si>
  <si>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</si>
  <si>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</si>
  <si>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</si>
  <si>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</si>
  <si>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</si>
  <si>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</si>
  <si>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</si>
  <si>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</si>
  <si>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</si>
  <si>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</si>
  <si>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</si>
  <si>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</si>
  <si>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</si>
  <si>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</si>
  <si>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</si>
  <si>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</si>
  <si>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</si>
  <si>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</si>
  <si>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</si>
  <si>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</si>
  <si>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</si>
  <si>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</si>
  <si>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</si>
  <si>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</si>
  <si>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</si>
  <si>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</si>
  <si>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</si>
  <si>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</si>
  <si>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</si>
  <si>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</si>
  <si>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</si>
  <si>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</si>
  <si>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</si>
  <si>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</si>
  <si>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</si>
  <si>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</si>
  <si>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</si>
  <si>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</si>
  <si>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</si>
  <si>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</si>
  <si>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</si>
  <si>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</si>
  <si>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</si>
  <si>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</si>
  <si>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</si>
  <si>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</si>
  <si>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</si>
  <si>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</si>
  <si>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</si>
  <si>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</si>
  <si>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</si>
  <si>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</si>
  <si>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</si>
  <si>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</si>
  <si>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</si>
  <si>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</si>
  <si>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</si>
  <si>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</si>
  <si>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</si>
  <si>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</si>
  <si>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</si>
  <si>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</si>
  <si>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</si>
  <si>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</si>
  <si>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</si>
  <si>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</si>
  <si>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</si>
  <si>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</si>
  <si>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</si>
  <si>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</si>
  <si>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</si>
  <si>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</si>
  <si>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</si>
  <si>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</si>
  <si>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</si>
  <si>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</si>
  <si>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</si>
  <si>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</si>
  <si>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</si>
  <si>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</si>
  <si>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</si>
  <si>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</si>
  <si>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</si>
  <si>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</si>
  <si>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</si>
  <si>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</si>
  <si>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</si>
  <si>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</si>
  <si>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</si>
  <si>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</si>
  <si>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</si>
  <si>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</si>
  <si>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</si>
  <si>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</si>
  <si>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</si>
  <si>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</si>
  <si>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</si>
  <si>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</si>
  <si>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</si>
  <si>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</si>
  <si>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</si>
  <si>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</si>
  <si>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</si>
  <si>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</si>
  <si>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</si>
  <si>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</si>
  <si>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</si>
  <si>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</si>
  <si>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</si>
  <si>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</si>
  <si>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</si>
  <si>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</si>
  <si>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</si>
  <si>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</si>
  <si>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</si>
  <si>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</si>
  <si>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</si>
  <si>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</si>
  <si>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</si>
  <si>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</si>
  <si>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</si>
  <si>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</si>
  <si>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</si>
  <si>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</si>
  <si>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</si>
  <si>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</si>
  <si>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</si>
  <si>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</si>
  <si>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</si>
  <si>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</si>
  <si>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</si>
  <si>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</si>
  <si>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</si>
  <si>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</si>
  <si>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</si>
  <si>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</si>
  <si>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</si>
  <si>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</si>
  <si>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</si>
  <si>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</si>
  <si>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</si>
  <si>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</si>
  <si>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</si>
  <si>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</si>
  <si>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</si>
  <si>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</si>
  <si>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</si>
  <si>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</si>
  <si>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</si>
  <si>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</si>
  <si>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</si>
  <si>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</si>
  <si>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</si>
  <si>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</si>
  <si>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</si>
  <si>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</si>
  <si>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</si>
  <si>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</si>
  <si>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</si>
  <si>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</si>
  <si>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</si>
  <si>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</si>
  <si>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</si>
  <si>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</si>
  <si>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</si>
  <si>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</si>
  <si>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</si>
  <si>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</si>
  <si>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</si>
  <si>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</si>
  <si>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</si>
  <si>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</si>
  <si>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</si>
  <si>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</si>
  <si>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</si>
  <si>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</si>
  <si>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</si>
  <si>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</si>
  <si>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</si>
  <si>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</si>
  <si>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</si>
  <si>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</si>
  <si>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</si>
  <si>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</si>
  <si>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</si>
  <si>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</si>
  <si>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</si>
  <si>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</si>
  <si>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</si>
  <si>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</si>
  <si>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</si>
  <si>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</si>
  <si>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</si>
  <si>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</si>
  <si>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</si>
  <si>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</si>
  <si>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</si>
  <si>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</si>
  <si>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</si>
  <si>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</si>
  <si>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</si>
  <si>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</si>
  <si>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</si>
  <si>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</si>
  <si>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</si>
  <si>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</si>
  <si>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</si>
  <si>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</si>
  <si>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</si>
  <si>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</si>
  <si>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</si>
  <si>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</si>
  <si>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</si>
  <si>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</si>
  <si>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</si>
  <si>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</si>
  <si>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</si>
  <si>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</si>
  <si>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</si>
  <si>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</si>
  <si>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</si>
  <si>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</si>
  <si>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</si>
  <si>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</si>
  <si>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</si>
  <si>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</si>
  <si>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</si>
  <si>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</si>
  <si>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</si>
  <si>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</si>
  <si>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</si>
  <si>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</si>
  <si>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</si>
  <si>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</si>
  <si>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</si>
  <si>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</si>
  <si>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</si>
  <si>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</si>
  <si>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</si>
  <si>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</si>
  <si>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</si>
  <si>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</si>
  <si>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</si>
  <si>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</si>
  <si>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</si>
  <si>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</si>
  <si>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</si>
  <si>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</si>
  <si>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</si>
  <si>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</si>
  <si>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</si>
  <si>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</si>
  <si>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</si>
  <si>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</si>
  <si>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</si>
  <si>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</si>
  <si>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</si>
  <si>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</si>
  <si>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</si>
  <si>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</si>
  <si>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</si>
  <si>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</si>
  <si>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</si>
  <si>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</si>
  <si>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</si>
  <si>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</si>
  <si>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</si>
  <si>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</si>
  <si>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</si>
  <si>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</si>
  <si>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</si>
  <si>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</si>
  <si>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</si>
  <si>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</si>
  <si>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</si>
  <si>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</si>
  <si>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</si>
  <si>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</si>
  <si>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</si>
  <si>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</si>
  <si>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</si>
  <si>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</si>
  <si>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</si>
  <si>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</si>
  <si>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</si>
  <si>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</si>
  <si>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</si>
  <si>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</si>
  <si>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</si>
  <si>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</si>
  <si>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</si>
  <si>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</si>
  <si>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</si>
  <si>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</si>
  <si>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</si>
  <si>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</si>
  <si>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</si>
  <si>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</si>
  <si>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</si>
  <si>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</si>
  <si>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</si>
  <si>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</si>
  <si>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</si>
  <si>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</si>
  <si>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</si>
  <si>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</si>
  <si>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</si>
  <si>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</si>
  <si>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</si>
  <si>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</si>
  <si>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</si>
  <si>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</si>
  <si>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</si>
  <si>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</si>
  <si>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</si>
  <si>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</si>
  <si>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</si>
  <si>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</si>
  <si>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</si>
  <si>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</si>
  <si>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</si>
  <si>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</si>
  <si>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</si>
  <si>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</si>
  <si>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</si>
  <si>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</si>
  <si>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</si>
  <si>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</si>
  <si>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</si>
  <si>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</si>
  <si>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</si>
  <si>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</si>
  <si>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</si>
  <si>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</si>
  <si>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</si>
  <si>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</si>
  <si>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</si>
  <si>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</si>
  <si>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</si>
  <si>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</si>
  <si>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</si>
  <si>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</si>
  <si>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</si>
  <si>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</si>
  <si>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</si>
  <si>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</si>
  <si>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</si>
  <si>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</si>
  <si>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</si>
  <si>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</si>
  <si>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</si>
  <si>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</si>
  <si>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</si>
  <si>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</si>
  <si>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</si>
  <si>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</si>
  <si>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</si>
  <si>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</si>
  <si>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</si>
  <si>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</si>
  <si>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</si>
  <si>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</si>
  <si>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</si>
  <si>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</si>
  <si>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</si>
  <si>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</si>
  <si>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</si>
  <si>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</si>
  <si>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</si>
  <si>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</si>
  <si>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</si>
  <si>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</si>
  <si>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</si>
  <si>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</si>
  <si>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</si>
  <si>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</si>
  <si>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</si>
  <si>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</si>
  <si>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</si>
  <si>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</si>
  <si>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</si>
  <si>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</si>
  <si>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</si>
  <si>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</si>
  <si>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</si>
  <si>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</si>
  <si>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</si>
  <si>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</si>
  <si>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</si>
  <si>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</si>
  <si>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</si>
  <si>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</si>
  <si>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</si>
  <si>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</si>
  <si>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</si>
  <si>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</si>
  <si>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</si>
  <si>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</si>
  <si>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</si>
  <si>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</si>
  <si>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</si>
  <si>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</si>
  <si>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</si>
  <si>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</si>
  <si>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</si>
  <si>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</si>
  <si>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</si>
  <si>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</si>
  <si>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</si>
  <si>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</si>
  <si>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</si>
  <si>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</si>
  <si>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</si>
  <si>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</si>
  <si>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</si>
  <si>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</si>
  <si>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</si>
  <si>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</si>
  <si>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</si>
  <si>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</si>
  <si>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</si>
  <si>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</si>
  <si>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</si>
  <si>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</si>
  <si>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</si>
  <si>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</si>
  <si>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</si>
  <si>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</si>
  <si>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</si>
  <si>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</si>
  <si>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</si>
  <si>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</si>
  <si>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</si>
  <si>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</si>
  <si>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</si>
  <si>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</si>
  <si>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</si>
  <si>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</si>
  <si>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</si>
  <si>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</si>
  <si>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</si>
  <si>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</si>
  <si>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</si>
  <si>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</si>
  <si>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</si>
  <si>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</si>
  <si>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</si>
  <si>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</si>
  <si>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</si>
  <si>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</si>
  <si>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</si>
  <si>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</si>
  <si>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</si>
  <si>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</si>
  <si>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</si>
  <si>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</si>
  <si>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</si>
  <si>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</si>
  <si>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</si>
  <si>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</si>
  <si>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</si>
  <si>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</si>
  <si>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</si>
  <si>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</si>
  <si>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</si>
  <si>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</si>
  <si>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</si>
  <si>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</si>
  <si>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</si>
  <si>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</si>
  <si>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</si>
  <si>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</si>
  <si>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</si>
  <si>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</si>
  <si>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</si>
  <si>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</si>
  <si>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</si>
  <si>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</si>
  <si>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</si>
  <si>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</si>
  <si>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</si>
  <si>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</si>
  <si>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</si>
  <si>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</si>
  <si>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</si>
  <si>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</si>
  <si>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</si>
  <si>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</si>
  <si>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</si>
  <si>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</si>
  <si>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</si>
  <si>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</si>
  <si>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</si>
  <si>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</si>
  <si>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</si>
  <si>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</si>
  <si>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</si>
  <si>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</si>
  <si>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</si>
  <si>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</si>
  <si>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</si>
  <si>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</si>
  <si>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</si>
  <si>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</si>
  <si>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</si>
  <si>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</si>
  <si>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</si>
  <si>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</si>
  <si>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</si>
  <si>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</si>
  <si>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</si>
  <si>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</si>
  <si>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</si>
  <si>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</si>
  <si>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</si>
  <si>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</si>
  <si>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</si>
  <si>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</si>
  <si>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</si>
  <si>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</si>
  <si>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</si>
  <si>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</si>
  <si>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</si>
  <si>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</si>
  <si>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</si>
  <si>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</si>
  <si>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</si>
  <si>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</si>
  <si>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</si>
  <si>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</si>
  <si>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</si>
  <si>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</si>
  <si>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</si>
  <si>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</si>
  <si>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</si>
  <si>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</si>
  <si>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</si>
  <si>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</si>
  <si>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</si>
  <si>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</si>
  <si>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</si>
  <si>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</si>
  <si>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</si>
  <si>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</si>
  <si>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</si>
  <si>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</si>
  <si>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</si>
  <si>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</si>
  <si>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</si>
  <si>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</si>
  <si>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</si>
  <si>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</si>
  <si>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</si>
  <si>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</si>
  <si>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</si>
  <si>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</si>
  <si>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</si>
  <si>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</si>
  <si>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</si>
  <si>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</si>
  <si>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</si>
  <si>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</si>
  <si>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</si>
  <si>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</si>
  <si>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</si>
  <si>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</si>
  <si>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</si>
  <si>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</si>
  <si>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</si>
  <si>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</si>
  <si>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</si>
  <si>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</si>
  <si>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</si>
  <si>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</si>
  <si>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</si>
  <si>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</si>
  <si>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</si>
  <si>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</si>
  <si>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</si>
  <si>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</si>
  <si>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</si>
  <si>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</si>
  <si>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</si>
  <si>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</si>
  <si>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</si>
  <si>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</si>
  <si>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</si>
  <si>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</si>
  <si>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</si>
  <si>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</si>
  <si>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</si>
  <si>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</si>
  <si>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</si>
  <si>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</si>
  <si>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</si>
  <si>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</si>
  <si>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</si>
  <si>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</si>
  <si>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</si>
  <si>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</si>
  <si>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</si>
  <si>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</si>
  <si>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</si>
  <si>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</si>
  <si>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</si>
  <si>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</si>
  <si>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</si>
  <si>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</si>
  <si>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</si>
  <si>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</si>
  <si>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</si>
  <si>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</si>
  <si>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</si>
  <si>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</si>
  <si>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</si>
  <si>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</si>
  <si>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</si>
  <si>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</si>
  <si>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</si>
  <si>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</si>
  <si>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</si>
  <si>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</si>
  <si>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</si>
  <si>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</si>
  <si>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</si>
  <si>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</si>
  <si>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</si>
  <si>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</si>
  <si>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</si>
  <si>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</si>
  <si>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</si>
  <si>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</si>
  <si>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</si>
  <si>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</si>
  <si>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</si>
  <si>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</si>
  <si>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</si>
  <si>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</si>
  <si>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</si>
  <si>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</si>
  <si>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</si>
  <si>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</si>
  <si>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</si>
  <si>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</si>
  <si>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</si>
  <si>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</si>
  <si>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</si>
  <si>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</si>
  <si>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</si>
  <si>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</si>
  <si>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</si>
  <si>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</si>
  <si>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</si>
  <si>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</si>
  <si>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</si>
  <si>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</si>
  <si>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</si>
  <si>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</si>
  <si>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</si>
  <si>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</si>
  <si>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</si>
  <si>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</si>
  <si>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</si>
  <si>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</si>
  <si>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</si>
  <si>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</si>
  <si>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</si>
  <si>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</si>
  <si>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</si>
  <si>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</si>
  <si>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</si>
  <si>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</si>
  <si>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</si>
  <si>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</si>
  <si>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</si>
  <si>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</si>
  <si>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</si>
  <si>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</si>
  <si>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</si>
  <si>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</si>
  <si>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</si>
  <si>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</si>
  <si>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</si>
  <si>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</si>
  <si>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</si>
  <si>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</si>
  <si>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</si>
  <si>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</si>
  <si>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</si>
  <si>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</si>
  <si>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</si>
  <si>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</si>
  <si>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</si>
  <si>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</si>
  <si>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</si>
  <si>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</si>
  <si>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</si>
  <si>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</si>
  <si>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</si>
  <si>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</si>
  <si>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</si>
  <si>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</si>
  <si>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</si>
  <si>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</si>
  <si>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</si>
  <si>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</si>
  <si>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</si>
  <si>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</si>
  <si>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</si>
  <si>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</si>
  <si>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</si>
  <si>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</si>
  <si>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</si>
  <si>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</si>
  <si>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</si>
  <si>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</si>
  <si>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</si>
  <si>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</si>
  <si>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</si>
  <si>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</si>
  <si>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</si>
  <si>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</si>
  <si>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</si>
  <si>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</si>
  <si>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</si>
  <si>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</si>
  <si>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</si>
  <si>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</si>
  <si>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</si>
  <si>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</si>
  <si>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</si>
  <si>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</si>
  <si>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</si>
  <si>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</si>
  <si>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</si>
  <si>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</si>
  <si>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</si>
  <si>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</si>
  <si>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</si>
  <si>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</si>
  <si>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</si>
  <si>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</si>
  <si>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</si>
  <si>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</si>
  <si>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</si>
  <si>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</si>
  <si>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</si>
  <si>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</si>
  <si>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</si>
  <si>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</si>
  <si>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</si>
  <si>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</si>
  <si>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</si>
  <si>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</si>
  <si>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</si>
  <si>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</si>
  <si>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</si>
  <si>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</si>
  <si>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</si>
  <si>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</si>
  <si>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</si>
  <si>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</si>
  <si>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</si>
  <si>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</si>
  <si>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</si>
  <si>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</si>
  <si>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</si>
  <si>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</si>
  <si>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</si>
  <si>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</si>
  <si>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</si>
  <si>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</si>
  <si>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</si>
  <si>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</si>
  <si>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</si>
  <si>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</si>
  <si>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</si>
  <si>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</si>
  <si>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</si>
  <si>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</si>
  <si>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</si>
  <si>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</si>
  <si>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</si>
  <si>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</si>
  <si>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</si>
  <si>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</si>
  <si>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</si>
  <si>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</si>
  <si>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</si>
  <si>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</si>
  <si>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</si>
  <si>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</si>
  <si>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</si>
  <si>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</si>
  <si>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</si>
  <si>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</si>
  <si>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</si>
  <si>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</si>
  <si>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</si>
  <si>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</si>
  <si>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</si>
  <si>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</si>
  <si>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</si>
  <si>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</si>
  <si>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</si>
  <si>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</si>
  <si>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</si>
  <si>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</si>
  <si>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</si>
  <si>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</si>
  <si>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</si>
  <si>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</si>
  <si>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</si>
  <si>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</si>
  <si>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</si>
  <si>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</si>
  <si>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</si>
  <si>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</si>
  <si>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</si>
  <si>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</si>
  <si>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</si>
  <si>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</si>
  <si>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</si>
  <si>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</si>
  <si>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</si>
  <si>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</si>
  <si>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</si>
  <si>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</si>
  <si>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</si>
  <si>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</si>
  <si>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</si>
  <si>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</si>
  <si>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</si>
  <si>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</si>
  <si>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</si>
  <si>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</si>
  <si>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</si>
  <si>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</si>
  <si>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</si>
  <si>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</si>
  <si>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</si>
  <si>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</si>
  <si>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</si>
  <si>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</si>
  <si>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</si>
  <si>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</si>
  <si>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</si>
  <si>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</si>
  <si>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</si>
  <si>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</si>
  <si>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</si>
  <si>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</si>
  <si>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</si>
  <si>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</si>
  <si>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</si>
  <si>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</si>
  <si>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</si>
  <si>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</si>
  <si>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</si>
  <si>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</si>
  <si>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</si>
  <si>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</si>
  <si>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</si>
  <si>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</si>
  <si>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</si>
  <si>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</si>
  <si>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</si>
  <si>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</si>
  <si>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</si>
  <si>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</si>
  <si>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</si>
  <si>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</si>
  <si>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</si>
  <si>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</si>
  <si>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</si>
  <si>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</si>
  <si>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</si>
  <si>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</si>
  <si>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</si>
  <si>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</si>
  <si>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</si>
  <si>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</si>
  <si>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</si>
  <si>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</si>
  <si>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</si>
  <si>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</si>
  <si>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</si>
  <si>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</si>
  <si>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</si>
  <si>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</si>
  <si>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</si>
  <si>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</si>
  <si>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</si>
  <si>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</si>
  <si>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</si>
  <si>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</si>
  <si>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</si>
  <si>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</si>
  <si>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</si>
  <si>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</si>
  <si>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</si>
  <si>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</si>
  <si>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</si>
  <si>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</si>
  <si>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</si>
  <si>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</si>
  <si>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</si>
  <si>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</si>
  <si>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</si>
  <si>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</si>
  <si>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</si>
  <si>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</si>
  <si>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</si>
  <si>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</si>
  <si>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</si>
  <si>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</si>
  <si>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</si>
  <si>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</si>
  <si>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</si>
  <si>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</si>
  <si>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</si>
  <si>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</si>
  <si>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</si>
  <si>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</si>
  <si>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</si>
  <si>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</si>
  <si>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</si>
  <si>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</si>
  <si>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</si>
  <si>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</si>
  <si>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</si>
  <si>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</si>
  <si>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</si>
  <si>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</si>
  <si>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</si>
  <si>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</si>
  <si>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</si>
  <si>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</si>
  <si>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</si>
  <si>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</si>
  <si>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</si>
  <si>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</si>
  <si>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</si>
  <si>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</si>
  <si>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</si>
  <si>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</si>
  <si>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</si>
  <si>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</si>
  <si>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</si>
  <si>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</si>
  <si>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</si>
  <si>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</si>
  <si>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</si>
  <si>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</si>
  <si>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</si>
  <si>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</si>
  <si>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</si>
  <si>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</si>
  <si>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</si>
  <si>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</si>
  <si>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</si>
  <si>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</si>
  <si>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</si>
  <si>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</si>
  <si>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</si>
  <si>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</si>
  <si>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</si>
  <si>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</si>
  <si>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</si>
  <si>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</si>
  <si>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</si>
  <si>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</si>
  <si>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</si>
  <si>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</si>
  <si>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</si>
  <si>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</si>
  <si>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</si>
  <si>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</si>
  <si>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</si>
  <si>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</si>
  <si>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</si>
  <si>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</si>
  <si>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</si>
  <si>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</si>
  <si>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</si>
  <si>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</si>
  <si>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</si>
  <si>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</si>
  <si>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</si>
  <si>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</si>
  <si>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</si>
  <si>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</si>
  <si>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</si>
  <si>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</si>
  <si>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</si>
  <si>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</si>
  <si>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</si>
  <si>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</si>
  <si>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</si>
  <si>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</si>
  <si>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</si>
  <si>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</si>
  <si>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</si>
  <si>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</si>
  <si>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</si>
  <si>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</si>
  <si>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</si>
  <si>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</si>
  <si>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</si>
  <si>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</si>
  <si>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</si>
  <si>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</si>
  <si>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</si>
  <si>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</si>
  <si>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</si>
  <si>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</si>
  <si>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</si>
  <si>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</si>
  <si>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</si>
  <si>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</si>
  <si>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</si>
  <si>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</si>
  <si>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</si>
  <si>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</si>
  <si>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</si>
  <si>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</si>
  <si>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</si>
  <si>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</si>
  <si>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</si>
  <si>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</si>
  <si>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</si>
  <si>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</si>
  <si>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</si>
  <si>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</si>
  <si>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</si>
  <si>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</si>
  <si>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</si>
  <si>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</si>
  <si>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</si>
  <si>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</si>
  <si>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</si>
  <si>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</si>
  <si>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</si>
  <si>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</si>
  <si>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</si>
  <si>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</si>
  <si>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</si>
  <si>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</si>
  <si>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</si>
  <si>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</si>
  <si>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</si>
  <si>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</si>
  <si>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</si>
  <si>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</si>
  <si>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</si>
  <si>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</si>
  <si>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</si>
  <si>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</si>
  <si>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</si>
  <si>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</si>
  <si>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</si>
  <si>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</si>
  <si>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</si>
  <si>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</si>
  <si>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</si>
  <si>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</si>
  <si>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</si>
  <si>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</si>
  <si>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</si>
  <si>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</si>
  <si>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</si>
  <si>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</si>
  <si>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</si>
  <si>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</si>
  <si>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</si>
  <si>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</si>
  <si>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</si>
  <si>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</si>
  <si>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</si>
  <si>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</si>
  <si>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</si>
  <si>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</si>
  <si>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</si>
  <si>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</si>
  <si>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</si>
  <si>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</si>
  <si>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</si>
  <si>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</si>
  <si>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</si>
  <si>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</si>
  <si>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</si>
  <si>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</si>
  <si>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</si>
  <si>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</si>
  <si>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</si>
  <si>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</si>
  <si>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</si>
  <si>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</si>
  <si>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</si>
  <si>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</si>
  <si>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</si>
  <si>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</si>
  <si>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</si>
  <si>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</si>
  <si>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</si>
  <si>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</si>
  <si>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</si>
  <si>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</si>
  <si>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</si>
  <si>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</si>
  <si>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</si>
  <si>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</si>
  <si>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</si>
  <si>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</si>
  <si>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</si>
  <si>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</si>
  <si>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</si>
  <si>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</si>
  <si>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</si>
  <si>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</si>
  <si>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</si>
  <si>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</si>
  <si>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</si>
  <si>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</si>
  <si>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</si>
  <si>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</si>
  <si>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</si>
  <si>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</si>
  <si>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</si>
  <si>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</si>
  <si>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</si>
  <si>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</si>
  <si>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</si>
  <si>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</si>
  <si>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</si>
  <si>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</si>
  <si>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</si>
  <si>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</si>
  <si>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</si>
  <si>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</si>
  <si>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</si>
  <si>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</si>
  <si>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</si>
  <si>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</si>
  <si>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</si>
  <si>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</si>
  <si>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</si>
  <si>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</si>
  <si>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</si>
  <si>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</si>
  <si>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</si>
  <si>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</si>
  <si>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</si>
  <si>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</si>
  <si>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</si>
  <si>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</si>
  <si>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</si>
  <si>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</si>
  <si>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</si>
  <si>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</si>
  <si>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</si>
  <si>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</si>
  <si>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</si>
  <si>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</si>
  <si>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</si>
  <si>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</si>
  <si>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</si>
  <si>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</si>
  <si>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</si>
  <si>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</si>
  <si>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</si>
  <si>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</si>
  <si>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</si>
  <si>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</si>
  <si>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</si>
  <si>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</si>
  <si>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</si>
  <si>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</si>
  <si>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</si>
  <si>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</si>
  <si>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</si>
  <si>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</si>
  <si>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</si>
  <si>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</si>
  <si>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</si>
  <si>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</si>
  <si>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</si>
  <si>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</si>
  <si>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</si>
  <si>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</si>
  <si>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</si>
  <si>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</si>
  <si>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</si>
  <si>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</si>
  <si>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</si>
  <si>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</si>
  <si>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</si>
  <si>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</si>
  <si>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</si>
  <si>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</si>
  <si>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</si>
  <si>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</si>
  <si>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</si>
  <si>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</si>
  <si>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</si>
  <si>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</si>
  <si>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</si>
  <si>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</si>
  <si>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</si>
  <si>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</si>
  <si>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</si>
  <si>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</si>
  <si>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</si>
  <si>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</si>
  <si>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</si>
  <si>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</si>
  <si>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</si>
  <si>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</si>
  <si>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</si>
  <si>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</si>
  <si>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</si>
  <si>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</si>
  <si>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</si>
  <si>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</si>
  <si>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</si>
  <si>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</si>
  <si>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</si>
  <si>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</si>
  <si>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</si>
  <si>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</si>
  <si>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</si>
  <si>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</si>
  <si>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</si>
  <si>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</si>
  <si>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</si>
  <si>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</si>
  <si>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</si>
  <si>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</si>
  <si>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</si>
  <si>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</si>
  <si>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</si>
  <si>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</si>
  <si>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</si>
  <si>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</si>
  <si>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</si>
  <si>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</si>
  <si>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</si>
  <si>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</si>
  <si>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</si>
  <si>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</si>
  <si>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</si>
  <si>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</si>
  <si>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</si>
  <si>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</si>
  <si>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</si>
  <si>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</si>
  <si>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</si>
  <si>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</si>
  <si>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</si>
  <si>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</si>
  <si>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</si>
  <si>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</si>
  <si>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</si>
  <si>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</si>
  <si>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</si>
  <si>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</si>
  <si>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</si>
  <si>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</si>
  <si>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</si>
  <si>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</si>
  <si>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</si>
  <si>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</si>
  <si>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</si>
  <si>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</si>
  <si>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</si>
  <si>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</si>
  <si>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</si>
  <si>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</si>
  <si>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</si>
  <si>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</si>
  <si>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</si>
  <si>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</si>
  <si>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</si>
  <si>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</si>
  <si>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</si>
  <si>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</si>
  <si>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</si>
  <si>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</si>
  <si>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</si>
  <si>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</si>
  <si>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</si>
  <si>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</si>
  <si>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</si>
  <si>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</si>
  <si>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</si>
  <si>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</si>
  <si>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</si>
  <si>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</si>
  <si>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</si>
  <si>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</si>
  <si>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</si>
  <si>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</si>
  <si>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</si>
  <si>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</si>
  <si>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</si>
  <si>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</si>
  <si>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</si>
  <si>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</si>
  <si>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</si>
  <si>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</si>
  <si>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</si>
  <si>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</si>
  <si>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</si>
  <si>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</si>
  <si>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</si>
  <si>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</si>
  <si>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</si>
  <si>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</si>
  <si>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</si>
  <si>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</si>
  <si>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</si>
  <si>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</si>
  <si>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</si>
  <si>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</si>
  <si>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</si>
  <si>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</si>
  <si>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</si>
  <si>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</si>
  <si>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</si>
  <si>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</si>
  <si>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</si>
  <si>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</si>
  <si>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</si>
  <si>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</si>
  <si>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</si>
  <si>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</si>
  <si>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</si>
  <si>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</si>
  <si>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</si>
  <si>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</si>
  <si>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</si>
  <si>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</si>
  <si>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</si>
  <si>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</si>
  <si>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</si>
  <si>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</si>
  <si>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</si>
  <si>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</si>
  <si>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</si>
  <si>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</si>
  <si>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</si>
  <si>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</si>
  <si>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</si>
  <si>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</si>
  <si>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</si>
  <si>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</si>
  <si>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</si>
  <si>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</si>
  <si>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</si>
  <si>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</si>
  <si>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</si>
  <si>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</si>
  <si>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</si>
  <si>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</si>
  <si>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</si>
  <si>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</si>
  <si>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</si>
  <si>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</si>
  <si>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</si>
  <si>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</si>
  <si>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</si>
  <si>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</si>
  <si>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</si>
  <si>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</si>
  <si>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</si>
  <si>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</si>
  <si>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</si>
  <si>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</si>
  <si>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</si>
  <si>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</si>
  <si>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</si>
  <si>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</si>
  <si>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</si>
  <si>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</si>
  <si>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</si>
  <si>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</si>
  <si>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</si>
  <si>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</si>
  <si>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</si>
  <si>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</si>
  <si>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</si>
  <si>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</si>
  <si>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</si>
  <si>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</si>
  <si>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</si>
  <si>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</si>
  <si>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</si>
  <si>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</si>
  <si>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</si>
  <si>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</si>
  <si>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</si>
  <si>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</si>
  <si>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</si>
  <si>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</si>
  <si>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</si>
  <si>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</si>
  <si>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</si>
  <si>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</si>
  <si>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</si>
  <si>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</si>
  <si>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</si>
  <si>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</si>
  <si>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</si>
  <si>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</si>
  <si>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</si>
  <si>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</si>
  <si>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</si>
  <si>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</si>
  <si>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</si>
  <si>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</si>
  <si>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</si>
  <si>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</si>
  <si>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</si>
  <si>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</si>
  <si>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</si>
  <si>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</si>
  <si>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</si>
  <si>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</si>
  <si>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</si>
  <si>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</si>
  <si>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</si>
  <si>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</si>
  <si>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</si>
  <si>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</si>
  <si>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</si>
  <si>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</si>
  <si>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</si>
  <si>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</si>
  <si>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</si>
  <si>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</si>
  <si>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</si>
  <si>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</si>
  <si>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</si>
  <si>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</si>
  <si>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</si>
  <si>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</si>
  <si>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</si>
  <si>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</si>
  <si>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</si>
  <si>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</si>
  <si>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</si>
  <si>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</si>
  <si>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</si>
  <si>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</si>
  <si>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</si>
  <si>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</si>
  <si>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</si>
  <si>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</si>
  <si>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</si>
  <si>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</si>
  <si>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</si>
  <si>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</si>
  <si>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</si>
  <si>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</si>
  <si>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</si>
  <si>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</si>
  <si>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</si>
  <si>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</si>
  <si>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</si>
  <si>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</si>
  <si>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</si>
  <si>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</si>
  <si>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</si>
  <si>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</si>
  <si>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</si>
  <si>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</si>
  <si>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</si>
  <si>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</si>
  <si>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</si>
  <si>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</si>
  <si>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</si>
  <si>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</si>
  <si>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</si>
  <si>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</si>
  <si>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</si>
  <si>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</si>
  <si>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</si>
  <si>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</si>
  <si>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</si>
  <si>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</si>
  <si>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</si>
  <si>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</si>
  <si>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</si>
  <si>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</si>
  <si>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</si>
  <si>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</si>
  <si>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</si>
  <si>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</si>
  <si>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</si>
  <si>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</si>
  <si>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</si>
  <si>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</si>
  <si>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</si>
  <si>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</si>
  <si>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</si>
  <si>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</si>
  <si>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</si>
  <si>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</si>
  <si>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</si>
  <si>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</si>
  <si>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</si>
  <si>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</si>
  <si>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</si>
  <si>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</si>
  <si>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</si>
  <si>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</si>
  <si>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</si>
  <si>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</si>
  <si>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</si>
  <si>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</si>
  <si>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</si>
  <si>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</si>
  <si>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</si>
  <si>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</si>
  <si>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</si>
  <si>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</si>
  <si>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</si>
  <si>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</si>
  <si>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</si>
  <si>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</si>
  <si>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</si>
  <si>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</si>
  <si>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</si>
  <si>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</si>
  <si>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</si>
  <si>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</si>
  <si>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</si>
  <si>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</si>
  <si>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</si>
  <si>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</si>
  <si>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</si>
  <si>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</si>
  <si>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</si>
  <si>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</si>
  <si>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</si>
  <si>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</si>
  <si>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</si>
  <si>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</si>
  <si>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</si>
  <si>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</si>
  <si>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</si>
  <si>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</si>
  <si>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</si>
  <si>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</si>
  <si>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</si>
  <si>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</si>
  <si>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</si>
  <si>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</si>
  <si>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</si>
  <si>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</si>
  <si>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</si>
  <si>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</si>
  <si>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</si>
  <si>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</si>
  <si>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</si>
  <si>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</si>
  <si>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</si>
  <si>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</si>
  <si>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</si>
  <si>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</si>
  <si>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</si>
  <si>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</si>
  <si>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</si>
  <si>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</si>
  <si>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</si>
  <si>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</si>
  <si>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</si>
  <si>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</si>
  <si>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</si>
  <si>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</si>
  <si>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</si>
  <si>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</si>
  <si>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</si>
  <si>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</si>
  <si>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</si>
  <si>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</si>
  <si>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</si>
  <si>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</si>
  <si>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</si>
  <si>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</si>
  <si>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</si>
  <si>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</si>
  <si>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</si>
  <si>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</si>
  <si>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</si>
  <si>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</si>
  <si>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</si>
  <si>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</si>
  <si>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</si>
  <si>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</si>
  <si>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</si>
  <si>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</si>
  <si>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</si>
  <si>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</si>
  <si>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</si>
  <si>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</si>
  <si>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</si>
  <si>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</si>
  <si>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</si>
  <si>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</si>
  <si>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</si>
  <si>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</si>
  <si>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</si>
  <si>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</si>
  <si>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</si>
  <si>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</si>
  <si>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</si>
  <si>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</si>
  <si>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</si>
  <si>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</si>
  <si>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</si>
  <si>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</si>
  <si>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</si>
  <si>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</si>
  <si>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</si>
  <si>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</si>
  <si>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</si>
  <si>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</si>
  <si>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</si>
  <si>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</si>
  <si>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</si>
  <si>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</si>
  <si>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</si>
  <si>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</si>
  <si>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</si>
  <si>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</si>
  <si>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</si>
  <si>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</si>
  <si>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</si>
  <si>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</si>
  <si>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</si>
  <si>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</si>
  <si>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</si>
  <si>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</si>
  <si>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</si>
  <si>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</si>
  <si>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</si>
  <si>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</si>
  <si>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</si>
  <si>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</si>
  <si>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</si>
  <si>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</si>
  <si>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</si>
  <si>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</si>
  <si>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</si>
  <si>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</si>
  <si>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</si>
  <si>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</si>
  <si>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</si>
  <si>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</si>
  <si>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</si>
  <si>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</si>
  <si>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</si>
  <si>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</si>
  <si>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</si>
  <si>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</si>
  <si>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</si>
  <si>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</si>
  <si>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</si>
  <si>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</si>
  <si>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</si>
  <si>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</si>
  <si>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</si>
  <si>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</si>
  <si>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</si>
  <si>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</si>
  <si>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</si>
  <si>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</si>
  <si>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</si>
  <si>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</si>
  <si>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</si>
  <si>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</si>
  <si>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</si>
  <si>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</si>
  <si>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</si>
  <si>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</si>
  <si>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</si>
  <si>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</si>
  <si>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</si>
  <si>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</si>
  <si>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</si>
  <si>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</si>
  <si>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</si>
  <si>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</si>
  <si>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</si>
  <si>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</si>
  <si>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</si>
  <si>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</si>
  <si>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</si>
  <si>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</si>
  <si>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</si>
  <si>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</si>
  <si>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</si>
  <si>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</si>
  <si>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</si>
  <si>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</si>
  <si>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</si>
  <si>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</si>
  <si>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</si>
  <si>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</si>
  <si>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</si>
  <si>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</si>
  <si>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</si>
  <si>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</si>
  <si>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</si>
  <si>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</si>
  <si>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</si>
  <si>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</si>
  <si>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</si>
  <si>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</si>
  <si>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</si>
  <si>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</si>
  <si>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</si>
  <si>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</si>
  <si>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</si>
  <si>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</si>
  <si>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</si>
  <si>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</si>
  <si>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</si>
  <si>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</si>
  <si>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</si>
  <si>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</si>
  <si>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</si>
  <si>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</si>
  <si>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</si>
  <si>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</si>
  <si>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</si>
  <si>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</si>
  <si>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</si>
  <si>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</si>
  <si>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</si>
  <si>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</si>
  <si>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</si>
  <si>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</si>
  <si>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</si>
  <si>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</si>
  <si>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</si>
  <si>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</si>
  <si>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</si>
  <si>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</si>
  <si>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</si>
  <si>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</si>
  <si>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</si>
  <si>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</si>
  <si>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</si>
  <si>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</si>
  <si>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</si>
  <si>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</si>
  <si>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</si>
  <si>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</si>
  <si>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</si>
  <si>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</si>
  <si>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</si>
  <si>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</si>
  <si>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</si>
  <si>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</si>
  <si>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</si>
  <si>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</si>
  <si>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</si>
  <si>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</si>
  <si>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</si>
  <si>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</si>
  <si>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</si>
  <si>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</si>
  <si>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</si>
  <si>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</si>
  <si>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</si>
  <si>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</si>
  <si>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</si>
  <si>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</si>
  <si>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</si>
  <si>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</si>
  <si>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</si>
  <si>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</si>
  <si>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</si>
  <si>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</si>
  <si>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</si>
  <si>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</si>
  <si>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</si>
  <si>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</si>
  <si>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</si>
  <si>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</si>
  <si>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</si>
  <si>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</si>
  <si>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</si>
  <si>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</si>
  <si>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</si>
  <si>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</si>
  <si>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</si>
  <si>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</si>
  <si>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</si>
  <si>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</si>
  <si>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</si>
  <si>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</si>
  <si>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</si>
  <si>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</si>
  <si>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</si>
  <si>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</si>
  <si>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</si>
  <si>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</si>
  <si>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</si>
  <si>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</si>
  <si>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</si>
  <si>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</si>
  <si>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</si>
  <si>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</si>
  <si>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</si>
  <si>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</si>
  <si>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</si>
  <si>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</si>
  <si>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</si>
  <si>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</si>
  <si>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</si>
  <si>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</si>
  <si>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</si>
  <si>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</si>
  <si>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</si>
  <si>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</si>
  <si>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</si>
  <si>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</si>
  <si>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</si>
  <si>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</si>
  <si>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</si>
  <si>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</si>
  <si>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</si>
  <si>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</si>
  <si>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</si>
  <si>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</si>
  <si>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</si>
  <si>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</si>
  <si>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</si>
  <si>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</si>
  <si>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</si>
  <si>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</si>
  <si>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</si>
  <si>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</si>
  <si>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</si>
  <si>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</si>
  <si>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</si>
  <si>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</si>
  <si>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</si>
  <si>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</si>
  <si>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</si>
  <si>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</si>
  <si>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</si>
  <si>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</si>
  <si>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</si>
  <si>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</si>
  <si>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</si>
  <si>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</si>
  <si>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</si>
  <si>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</si>
  <si>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</si>
  <si>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</si>
  <si>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</si>
  <si>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</si>
  <si>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</si>
  <si>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</si>
  <si>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</si>
  <si>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</si>
  <si>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</si>
  <si>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</si>
  <si>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</si>
  <si>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</si>
  <si>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</si>
  <si>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</si>
  <si>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</si>
  <si>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</si>
  <si>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</si>
  <si>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</si>
  <si>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</si>
  <si>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</si>
  <si>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</si>
  <si>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</si>
  <si>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</si>
  <si>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</si>
  <si>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</si>
  <si>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</si>
  <si>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</si>
  <si>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</si>
  <si>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</si>
  <si>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</si>
  <si>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</si>
  <si>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</si>
  <si>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</si>
  <si>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</si>
  <si>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</si>
  <si>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</si>
  <si>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</si>
  <si>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</si>
  <si>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</si>
  <si>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</si>
  <si>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</si>
  <si>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</si>
  <si>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</si>
  <si>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</si>
  <si>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</si>
  <si>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</si>
  <si>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</si>
  <si>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</si>
  <si>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</si>
  <si>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</si>
  <si>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</si>
  <si>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</si>
  <si>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</si>
  <si>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</si>
  <si>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</si>
  <si>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</si>
  <si>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</si>
  <si>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</si>
  <si>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</si>
  <si>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</si>
  <si>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</si>
  <si>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</si>
  <si>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</si>
  <si>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</si>
  <si>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</si>
  <si>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</si>
  <si>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</si>
  <si>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</si>
  <si>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</si>
  <si>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</si>
  <si>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</si>
  <si>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</si>
  <si>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</si>
  <si>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</si>
  <si>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</si>
  <si>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</si>
  <si>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</si>
  <si>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</si>
  <si>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</si>
  <si>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</si>
  <si>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</si>
  <si>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</si>
  <si>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</si>
  <si>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</si>
  <si>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</si>
  <si>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</si>
  <si>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</si>
  <si>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</si>
  <si>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</si>
  <si>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</si>
  <si>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</si>
  <si>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</si>
  <si>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</si>
  <si>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</si>
  <si>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</si>
  <si>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</si>
  <si>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</si>
  <si>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</si>
  <si>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</si>
  <si>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</si>
  <si>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</si>
  <si>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</si>
  <si>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</si>
  <si>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</si>
  <si>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</si>
  <si>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</si>
  <si>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</si>
  <si>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</si>
  <si>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</si>
  <si>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</si>
  <si>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</si>
  <si>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</si>
  <si>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</si>
  <si>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</si>
  <si>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</si>
  <si>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</si>
  <si>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</si>
  <si>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</si>
  <si>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</si>
  <si>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</si>
  <si>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</si>
  <si>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</si>
  <si>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</si>
  <si>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</si>
  <si>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</si>
  <si>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</si>
  <si>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</si>
  <si>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</si>
  <si>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</si>
  <si>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</si>
  <si>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</si>
  <si>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</si>
  <si>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</si>
  <si>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</si>
  <si>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</si>
  <si>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</si>
  <si>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</si>
  <si>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</si>
  <si>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</si>
  <si>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</si>
  <si>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</si>
  <si>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</si>
  <si>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</si>
  <si>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</si>
  <si>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</si>
  <si>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</si>
  <si>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</si>
  <si>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</si>
  <si>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</si>
  <si>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</si>
  <si>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</si>
  <si>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</si>
  <si>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</si>
  <si>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</si>
  <si>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</si>
  <si>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</si>
  <si>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</si>
  <si>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</si>
  <si>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</si>
  <si>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</si>
  <si>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</si>
  <si>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</si>
  <si>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</si>
  <si>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</si>
  <si>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</si>
  <si>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</si>
  <si>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</si>
  <si>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</si>
  <si>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</si>
  <si>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</si>
  <si>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</si>
  <si>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</si>
  <si>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</si>
  <si>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</si>
  <si>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</si>
  <si>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</si>
  <si>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</si>
  <si>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</si>
  <si>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</si>
  <si>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</si>
  <si>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</si>
  <si>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</si>
  <si>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</si>
  <si>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</si>
  <si>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</si>
  <si>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</si>
  <si>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</si>
  <si>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</si>
  <si>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</si>
  <si>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</si>
  <si>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</si>
  <si>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</si>
  <si>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</si>
  <si>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</si>
  <si>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</si>
  <si>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</si>
  <si>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</si>
  <si>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</si>
  <si>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</si>
  <si>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</si>
  <si>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</si>
  <si>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</si>
  <si>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</si>
  <si>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</si>
  <si>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</si>
  <si>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</si>
  <si>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</si>
  <si>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</si>
  <si>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</si>
  <si>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</si>
  <si>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</si>
  <si>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</si>
  <si>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</si>
  <si>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</si>
  <si>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</si>
  <si>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</si>
  <si>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</si>
  <si>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</si>
  <si>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</si>
  <si>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</si>
  <si>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</si>
  <si>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</si>
  <si>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</si>
  <si>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</si>
  <si>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</si>
  <si>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</si>
  <si>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</si>
  <si>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</si>
  <si>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</si>
  <si>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</si>
  <si>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</si>
  <si>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</si>
  <si>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</si>
  <si>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</si>
  <si>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</si>
  <si>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</si>
  <si>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</si>
  <si>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</si>
  <si>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</si>
  <si>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</si>
  <si>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</si>
  <si>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</si>
  <si>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</si>
  <si>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</si>
  <si>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</si>
  <si>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</si>
  <si>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</si>
  <si>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</si>
  <si>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</si>
  <si>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</si>
  <si>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</si>
  <si>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</si>
  <si>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</si>
  <si>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</si>
  <si>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</si>
  <si>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</si>
  <si>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</si>
  <si>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</si>
  <si>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</si>
  <si>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</si>
  <si>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</si>
  <si>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</si>
  <si>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</si>
  <si>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</si>
  <si>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</si>
  <si>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</si>
  <si>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</si>
  <si>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</si>
  <si>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</si>
  <si>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</si>
  <si>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</si>
  <si>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</si>
  <si>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</si>
  <si>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</si>
  <si>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</si>
  <si>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</si>
  <si>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</si>
  <si>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</si>
  <si>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</si>
  <si>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</si>
  <si>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</si>
  <si>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</si>
  <si>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</si>
  <si>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</si>
  <si>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</si>
  <si>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</si>
  <si>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</si>
  <si>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</si>
  <si>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</si>
  <si>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</si>
  <si>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</si>
  <si>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</si>
  <si>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</si>
  <si>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</si>
  <si>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</si>
  <si>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</si>
  <si>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</si>
  <si>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</si>
  <si>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</si>
  <si>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</si>
  <si>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</si>
  <si>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</si>
  <si>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</si>
  <si>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</si>
  <si>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</si>
  <si>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</si>
  <si>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</si>
  <si>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</si>
  <si>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</si>
  <si>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</si>
  <si>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</si>
  <si>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</si>
  <si>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</si>
  <si>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</si>
  <si>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</si>
  <si>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</si>
  <si>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</si>
  <si>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</si>
  <si>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</si>
  <si>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</si>
  <si>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</si>
  <si>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</si>
  <si>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</si>
  <si>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</si>
  <si>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</si>
  <si>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</si>
  <si>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</si>
  <si>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</si>
  <si>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</si>
  <si>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</si>
  <si>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</si>
  <si>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</si>
  <si>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</si>
  <si>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</si>
  <si>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</si>
  <si>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</si>
  <si>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</si>
  <si>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</si>
  <si>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</si>
  <si>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</si>
  <si>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</si>
  <si>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</si>
  <si>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</si>
  <si>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</si>
  <si>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</si>
  <si>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</si>
  <si>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</si>
  <si>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</si>
  <si>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</si>
  <si>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</si>
  <si>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</si>
  <si>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</si>
  <si>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</si>
  <si>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</si>
  <si>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</si>
  <si>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</si>
  <si>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</si>
  <si>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</si>
  <si>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</si>
  <si>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</si>
  <si>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</si>
  <si>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</si>
  <si>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</si>
  <si>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</si>
  <si>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</si>
  <si>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</si>
  <si>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</si>
  <si>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</si>
  <si>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</si>
  <si>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</si>
  <si>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</si>
  <si>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</si>
  <si>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</si>
  <si>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</si>
  <si>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</si>
  <si>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</si>
  <si>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</si>
  <si>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</si>
  <si>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</si>
  <si>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</si>
  <si>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</si>
  <si>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</si>
  <si>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</si>
  <si>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</si>
  <si>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</si>
  <si>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</si>
  <si>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</si>
  <si>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</si>
  <si>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</si>
  <si>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</si>
  <si>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</si>
  <si>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</si>
  <si>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</si>
  <si>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</si>
  <si>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</si>
  <si>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</si>
  <si>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</si>
  <si>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</si>
  <si>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</si>
  <si>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</si>
  <si>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</si>
  <si>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</si>
  <si>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</si>
  <si>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</si>
  <si>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</si>
  <si>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</si>
  <si>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</si>
  <si>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</si>
  <si>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</si>
  <si>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</si>
  <si>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</si>
  <si>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</si>
  <si>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</si>
  <si>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</si>
  <si>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</si>
  <si>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</si>
  <si>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</si>
  <si>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</si>
  <si>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</si>
  <si>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</si>
  <si>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</si>
  <si>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</si>
  <si>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</si>
  <si>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</si>
  <si>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</si>
  <si>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</si>
  <si>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</si>
  <si>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</si>
  <si>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</si>
  <si>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</si>
  <si>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</si>
  <si>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</si>
  <si>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</si>
  <si>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</si>
  <si>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</si>
  <si>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</si>
  <si>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</si>
  <si>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</si>
  <si>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</si>
  <si>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</si>
  <si>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</si>
  <si>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</si>
  <si>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</si>
  <si>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</si>
  <si>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</si>
  <si>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</si>
  <si>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</si>
  <si>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</si>
  <si>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</si>
  <si>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</si>
  <si>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</si>
  <si>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</si>
  <si>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</si>
  <si>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</si>
  <si>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</si>
  <si>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</si>
  <si>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</si>
  <si>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</si>
  <si>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</si>
  <si>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</si>
  <si>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</si>
  <si>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</si>
  <si>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</si>
  <si>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</si>
  <si>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</si>
  <si>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</si>
  <si>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</si>
  <si>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</si>
  <si>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</si>
  <si>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</si>
  <si>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</si>
  <si>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</si>
  <si>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</si>
  <si>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</si>
  <si>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</si>
  <si>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</si>
  <si>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</si>
  <si>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</si>
  <si>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</si>
  <si>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</si>
  <si>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</si>
  <si>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</si>
  <si>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</si>
  <si>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</si>
  <si>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</si>
  <si>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</si>
  <si>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</si>
  <si>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</si>
  <si>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</si>
  <si>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</si>
  <si>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</si>
  <si>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</si>
  <si>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</si>
  <si>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</si>
  <si>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</si>
  <si>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</si>
  <si>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</si>
  <si>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</si>
  <si>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</si>
  <si>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</si>
  <si>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</si>
  <si>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</si>
  <si>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</si>
  <si>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</si>
  <si>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</si>
  <si>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</si>
  <si>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</si>
  <si>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</si>
  <si>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</si>
  <si>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</si>
  <si>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</si>
  <si>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</si>
  <si>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</si>
  <si>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</si>
  <si>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</si>
  <si>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</si>
  <si>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</si>
  <si>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</si>
  <si>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</si>
  <si>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</si>
  <si>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</si>
  <si>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</si>
  <si>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</si>
  <si>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</si>
  <si>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</si>
  <si>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</si>
  <si>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</si>
  <si>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</si>
  <si>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</si>
  <si>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</si>
  <si>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</si>
  <si>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</si>
  <si>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</si>
  <si>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</si>
  <si>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</si>
  <si>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</si>
  <si>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</si>
  <si>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</si>
  <si>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</si>
  <si>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</si>
  <si>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</si>
  <si>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</si>
  <si>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</si>
  <si>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</si>
  <si>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</si>
  <si>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</si>
  <si>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</si>
  <si>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</si>
  <si>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</si>
  <si>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</si>
  <si>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</si>
  <si>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</si>
  <si>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</si>
  <si>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</si>
  <si>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</si>
  <si>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</si>
  <si>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</si>
  <si>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</si>
  <si>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</si>
  <si>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</si>
  <si>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</si>
  <si>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</si>
  <si>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</si>
  <si>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</si>
  <si>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</si>
  <si>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</si>
  <si>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</si>
  <si>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</si>
  <si>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</si>
  <si>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</si>
  <si>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</si>
  <si>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</si>
  <si>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</si>
  <si>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</si>
  <si>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</si>
  <si>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</si>
  <si>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</si>
  <si>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</si>
  <si>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</si>
  <si>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</si>
  <si>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</si>
  <si>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</si>
  <si>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</si>
  <si>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</si>
  <si>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</si>
  <si>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</si>
  <si>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</si>
  <si>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</si>
  <si>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</si>
  <si>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</si>
  <si>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</si>
  <si>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</si>
  <si>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</si>
  <si>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</si>
  <si>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</si>
  <si>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</si>
  <si>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</si>
  <si>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</si>
  <si>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</si>
  <si>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</si>
  <si>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</si>
  <si>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</si>
  <si>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</si>
  <si>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</si>
  <si>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</si>
  <si>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</si>
  <si>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</si>
  <si>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</si>
  <si>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</si>
  <si>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</si>
  <si>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</si>
  <si>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</si>
  <si>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</si>
  <si>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</si>
  <si>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</si>
  <si>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</si>
  <si>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</si>
  <si>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</si>
  <si>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</si>
  <si>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</si>
  <si>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</si>
  <si>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</si>
  <si>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</si>
  <si>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</si>
  <si>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</si>
  <si>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</si>
  <si>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</si>
  <si>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</si>
  <si>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</si>
  <si>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</si>
  <si>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</si>
  <si>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</si>
  <si>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</si>
  <si>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</si>
  <si>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</si>
  <si>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</si>
  <si>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</si>
  <si>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</si>
  <si>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</si>
  <si>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</si>
  <si>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</si>
  <si>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</si>
  <si>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</si>
  <si>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</si>
  <si>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</si>
  <si>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</si>
  <si>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</si>
  <si>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</si>
  <si>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</si>
  <si>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</si>
  <si>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</si>
  <si>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</si>
  <si>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</si>
  <si>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</si>
  <si>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</si>
  <si>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</si>
  <si>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</si>
  <si>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</si>
  <si>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</si>
  <si>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</si>
  <si>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</si>
  <si>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</si>
  <si>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</si>
  <si>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</si>
  <si>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</si>
  <si>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</si>
  <si>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</si>
  <si>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</si>
  <si>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</si>
  <si>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</si>
  <si>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</si>
  <si>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</si>
  <si>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</si>
  <si>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</si>
  <si>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</si>
  <si>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</si>
  <si>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</si>
  <si>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</si>
  <si>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</si>
  <si>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</si>
  <si>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</si>
  <si>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</si>
  <si>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</si>
  <si>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</si>
  <si>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</si>
  <si>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</si>
  <si>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</si>
  <si>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</si>
  <si>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</si>
  <si>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</si>
  <si>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</si>
  <si>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</si>
  <si>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</si>
  <si>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</si>
  <si>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</si>
  <si>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</si>
  <si>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</si>
  <si>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</si>
  <si>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</si>
  <si>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</si>
  <si>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</si>
  <si>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</si>
  <si>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</si>
  <si>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</si>
  <si>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</si>
  <si>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</si>
  <si>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</si>
  <si>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</si>
  <si>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</si>
  <si>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</si>
  <si>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</si>
  <si>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</si>
  <si>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</si>
  <si>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</si>
  <si>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</si>
  <si>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</si>
  <si>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</si>
  <si>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</si>
  <si>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</si>
  <si>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</si>
  <si>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</si>
  <si>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</si>
  <si>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</si>
  <si>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</si>
  <si>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</si>
  <si>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</si>
  <si>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</si>
  <si>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</si>
  <si>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</si>
  <si>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</si>
  <si>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</si>
  <si>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</si>
  <si>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</si>
  <si>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</si>
  <si>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</si>
  <si>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</si>
  <si>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</si>
  <si>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</si>
  <si>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</si>
  <si>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</si>
  <si>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</si>
  <si>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</si>
  <si>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</si>
  <si>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</si>
  <si>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</si>
  <si>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</si>
  <si>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</si>
  <si>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</si>
  <si>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</si>
  <si>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</si>
  <si>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</si>
  <si>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</si>
  <si>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</si>
  <si>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</si>
  <si>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</si>
  <si>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</si>
  <si>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</si>
  <si>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</si>
  <si>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</si>
  <si>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</si>
  <si>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</si>
  <si>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</si>
  <si>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</si>
  <si>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</si>
  <si>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</si>
  <si>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</si>
  <si>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</si>
  <si>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</si>
  <si>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</si>
  <si>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</si>
  <si>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</si>
  <si>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</si>
  <si>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</si>
  <si>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</si>
  <si>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</si>
  <si>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</si>
  <si>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</si>
  <si>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</si>
  <si>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</si>
  <si>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</si>
  <si>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</si>
  <si>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</si>
  <si>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</si>
  <si>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</si>
  <si>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</si>
  <si>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</si>
  <si>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</si>
  <si>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</si>
  <si>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</si>
  <si>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</si>
  <si>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</si>
  <si>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</si>
  <si>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</si>
  <si>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</si>
  <si>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</si>
  <si>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</si>
  <si>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</si>
  <si>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</si>
  <si>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</si>
  <si>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</si>
  <si>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</si>
  <si>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</si>
  <si>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</si>
  <si>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</si>
  <si>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</si>
  <si>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</si>
  <si>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</si>
  <si>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</si>
  <si>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</si>
  <si>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</si>
  <si>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</si>
  <si>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</si>
  <si>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</si>
  <si>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</si>
  <si>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</si>
  <si>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</si>
  <si>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</si>
  <si>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</si>
  <si>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</si>
  <si>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</si>
  <si>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</si>
  <si>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</si>
  <si>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</si>
  <si>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</si>
  <si>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</si>
  <si>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</si>
  <si>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</si>
  <si>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</si>
  <si>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</si>
  <si>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</si>
  <si>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</si>
  <si>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</si>
  <si>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</si>
  <si>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</si>
  <si>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</si>
  <si>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</si>
  <si>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</si>
  <si>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</si>
  <si>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</si>
  <si>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</si>
  <si>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</si>
  <si>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</si>
  <si>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</si>
  <si>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</si>
  <si>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</si>
  <si>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</si>
  <si>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</si>
  <si>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</si>
  <si>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</si>
  <si>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</si>
  <si>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</si>
  <si>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</si>
  <si>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</si>
  <si>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</si>
  <si>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</si>
  <si>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</si>
  <si>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</si>
  <si>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</si>
  <si>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</si>
  <si>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</si>
  <si>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</si>
  <si>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</si>
  <si>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</si>
  <si>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</si>
  <si>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</si>
  <si>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</si>
  <si>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</si>
  <si>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</si>
  <si>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</si>
  <si>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</si>
  <si>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</si>
  <si>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</si>
  <si>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</si>
  <si>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</si>
  <si>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</si>
  <si>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</si>
  <si>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</si>
  <si>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</si>
  <si>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</si>
  <si>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</si>
  <si>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</si>
  <si>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</si>
  <si>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</si>
  <si>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</si>
  <si>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</si>
  <si>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</si>
  <si>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</si>
  <si>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</si>
  <si>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</si>
  <si>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</si>
  <si>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</si>
  <si>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</si>
  <si>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</si>
  <si>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</si>
  <si>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</si>
  <si>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</si>
  <si>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</si>
  <si>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</si>
  <si>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</si>
  <si>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</si>
  <si>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</si>
  <si>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</si>
  <si>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</si>
  <si>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</si>
  <si>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</si>
  <si>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</si>
  <si>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</si>
  <si>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</si>
  <si>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</si>
  <si>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</si>
  <si>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</si>
  <si>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</si>
  <si>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</si>
  <si>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</si>
  <si>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</si>
  <si>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</si>
  <si>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</si>
  <si>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</si>
  <si>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</si>
  <si>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</si>
  <si>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</si>
  <si>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</si>
  <si>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</si>
  <si>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</si>
  <si>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</si>
  <si>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</si>
  <si>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</si>
  <si>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</si>
  <si>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</si>
  <si>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</si>
  <si>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</si>
  <si>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</si>
  <si>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</si>
  <si>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</si>
  <si>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</si>
  <si>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</si>
  <si>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</si>
  <si>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</si>
  <si>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</si>
  <si>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</si>
  <si>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</si>
  <si>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</si>
  <si>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</si>
  <si>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</si>
  <si>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</si>
  <si>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</si>
  <si>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</si>
  <si>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</si>
  <si>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</si>
  <si>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</si>
  <si>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</si>
  <si>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</si>
  <si>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</si>
  <si>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</si>
  <si>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</si>
  <si>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</si>
  <si>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</si>
  <si>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</si>
  <si>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</si>
  <si>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</si>
  <si>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</si>
  <si>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</si>
  <si>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</si>
  <si>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</si>
  <si>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</si>
  <si>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</si>
  <si>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</si>
  <si>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</si>
  <si>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</si>
  <si>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</si>
  <si>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</si>
  <si>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</si>
  <si>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</si>
  <si>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</si>
  <si>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</si>
  <si>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</si>
  <si>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</si>
  <si>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</si>
  <si>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</si>
  <si>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</si>
  <si>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</si>
  <si>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</si>
  <si>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</si>
  <si>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</si>
  <si>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</si>
  <si>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</si>
  <si>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</si>
  <si>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</si>
  <si>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</si>
  <si>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</si>
  <si>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</si>
  <si>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</si>
  <si>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</si>
  <si>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</si>
  <si>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</si>
  <si>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</si>
  <si>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</si>
  <si>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</si>
  <si>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</si>
  <si>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</si>
  <si>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</si>
  <si>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</si>
  <si>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</si>
  <si>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</si>
  <si>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</si>
  <si>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</si>
  <si>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</si>
  <si>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</si>
  <si>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</si>
  <si>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</si>
  <si>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</si>
  <si>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</si>
  <si>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</si>
  <si>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</si>
  <si>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</si>
  <si>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</si>
  <si>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</si>
  <si>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</si>
  <si>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</si>
  <si>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</si>
  <si>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</si>
  <si>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</si>
  <si>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</si>
  <si>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</si>
  <si>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</si>
  <si>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</si>
  <si>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</si>
  <si>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</si>
  <si>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</si>
  <si>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</si>
  <si>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</si>
  <si>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</si>
  <si>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</si>
  <si>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</si>
  <si>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</si>
  <si>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</si>
  <si>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</si>
  <si>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</si>
  <si>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</si>
  <si>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</si>
  <si>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</si>
  <si>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</si>
  <si>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</si>
  <si>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</si>
  <si>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</si>
  <si>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</si>
  <si>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</si>
  <si>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</si>
  <si>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</si>
  <si>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</si>
  <si>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</si>
  <si>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</si>
  <si>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</si>
  <si>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</si>
  <si>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</si>
  <si>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</si>
  <si>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</si>
  <si>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</si>
  <si>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</si>
  <si>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</si>
  <si>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</si>
  <si>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</si>
  <si>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</si>
  <si>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</si>
  <si>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</si>
  <si>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</si>
  <si>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</si>
  <si>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</si>
  <si>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</si>
  <si>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</si>
  <si>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</si>
  <si>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</si>
  <si>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</si>
  <si>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</si>
  <si>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</si>
  <si>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</si>
  <si>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</si>
  <si>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</si>
  <si>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</si>
  <si>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</si>
  <si>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</si>
  <si>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</si>
  <si>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</si>
  <si>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</si>
  <si>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</si>
  <si>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</si>
  <si>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</si>
  <si>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</si>
  <si>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</si>
  <si>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</si>
  <si>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</si>
  <si>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</si>
  <si>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</si>
  <si>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</si>
  <si>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</si>
  <si>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</si>
  <si>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</si>
  <si>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</si>
  <si>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</si>
  <si>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</si>
  <si>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</si>
  <si>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</si>
  <si>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</si>
  <si>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</si>
  <si>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</si>
  <si>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</si>
  <si>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</si>
  <si>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</si>
  <si>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</si>
  <si>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</si>
  <si>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</si>
  <si>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</si>
  <si>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</si>
  <si>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</si>
  <si>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</si>
  <si>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</si>
  <si>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</si>
  <si>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</si>
  <si>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</si>
  <si>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</si>
  <si>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</si>
  <si>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</si>
  <si>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</si>
  <si>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</si>
  <si>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</si>
  <si>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</si>
  <si>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</si>
  <si>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</si>
  <si>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</si>
  <si>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</si>
  <si>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</si>
  <si>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</si>
  <si>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</si>
  <si>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</si>
  <si>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</si>
  <si>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</si>
  <si>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</si>
  <si>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</si>
  <si>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</si>
  <si>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</si>
  <si>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</si>
  <si>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</si>
  <si>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</si>
  <si>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</si>
  <si>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</si>
  <si>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</si>
  <si>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</si>
  <si>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</si>
  <si>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</si>
  <si>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</si>
  <si>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</si>
  <si>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</si>
  <si>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</si>
  <si>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</si>
  <si>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</si>
  <si>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</si>
  <si>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</si>
  <si>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</si>
  <si>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</si>
  <si>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</si>
  <si>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</si>
  <si>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</si>
  <si>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</si>
  <si>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</si>
  <si>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</si>
  <si>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</si>
  <si>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</si>
  <si>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</si>
  <si>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</si>
  <si>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</si>
  <si>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</si>
  <si>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</si>
  <si>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</si>
  <si>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</si>
  <si>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</si>
  <si>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</si>
  <si>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</si>
  <si>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</si>
  <si>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</si>
  <si>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</si>
  <si>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</si>
  <si>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</si>
  <si>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</si>
  <si>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</si>
  <si>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</si>
  <si>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</si>
  <si>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</si>
  <si>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</si>
  <si>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</si>
  <si>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</si>
  <si>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</si>
  <si>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</si>
  <si>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</si>
  <si>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</si>
  <si>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</si>
  <si>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</si>
  <si>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</si>
  <si>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</si>
  <si>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</si>
  <si>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</si>
  <si>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</si>
  <si>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</si>
  <si>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</si>
  <si>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</si>
  <si>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</si>
  <si>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</si>
  <si>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</si>
  <si>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</si>
  <si>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</si>
  <si>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</si>
  <si>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</si>
  <si>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</si>
  <si>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</si>
  <si>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</si>
  <si>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</si>
  <si>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</si>
  <si>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</si>
  <si>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</si>
  <si>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</si>
  <si>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</si>
  <si>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</si>
  <si>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</si>
  <si>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</si>
  <si>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</si>
  <si>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</si>
  <si>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</si>
  <si>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</si>
  <si>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</si>
  <si>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</si>
  <si>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</si>
  <si>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</si>
  <si>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</si>
  <si>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</si>
  <si>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</si>
  <si>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</si>
  <si>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</si>
  <si>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</si>
  <si>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</si>
  <si>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</si>
  <si>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</si>
  <si>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</si>
  <si>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</si>
  <si>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</si>
  <si>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</si>
  <si>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</si>
  <si>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</si>
  <si>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</si>
  <si>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</si>
  <si>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</si>
  <si>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</si>
  <si>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</si>
  <si>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</si>
  <si>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</si>
  <si>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</si>
  <si>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</si>
  <si>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</si>
  <si>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</si>
  <si>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</si>
  <si>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</si>
  <si>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</si>
  <si>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</si>
  <si>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</si>
  <si>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</si>
  <si>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</si>
  <si>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</si>
  <si>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</si>
  <si>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</si>
  <si>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</si>
  <si>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</si>
  <si>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</si>
  <si>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</si>
  <si>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</si>
  <si>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</si>
  <si>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</si>
  <si>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</si>
  <si>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</si>
  <si>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</si>
  <si>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</si>
  <si>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</si>
  <si>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</si>
  <si>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</si>
  <si>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</si>
  <si>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</si>
  <si>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</si>
  <si>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</si>
  <si>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</si>
  <si>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</si>
  <si>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</si>
  <si>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</si>
  <si>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</si>
  <si>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</si>
  <si>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</si>
  <si>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</si>
  <si>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</si>
  <si>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</si>
  <si>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</si>
  <si>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</si>
  <si>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</si>
  <si>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</si>
  <si>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</si>
  <si>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</si>
  <si>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</si>
  <si>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</si>
  <si>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</si>
  <si>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</si>
  <si>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</si>
  <si>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</si>
  <si>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</si>
  <si>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</si>
  <si>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</si>
  <si>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</si>
  <si>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</si>
  <si>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</si>
  <si>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</si>
  <si>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</si>
  <si>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</si>
  <si>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</si>
  <si>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</si>
  <si>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</si>
  <si>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</si>
  <si>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</si>
  <si>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</si>
  <si>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</si>
  <si>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</si>
  <si>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</si>
  <si>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</si>
  <si>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</si>
  <si>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</si>
  <si>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</si>
  <si>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</si>
  <si>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</si>
  <si>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</si>
  <si>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</si>
  <si>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</si>
  <si>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</si>
  <si>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</si>
  <si>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</si>
  <si>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</si>
  <si>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</si>
  <si>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</si>
  <si>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</si>
  <si>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</si>
  <si>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</si>
  <si>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</si>
  <si>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</si>
  <si>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</si>
  <si>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</si>
  <si>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</si>
  <si>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</si>
  <si>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</si>
  <si>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</si>
  <si>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</si>
  <si>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</si>
  <si>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</si>
  <si>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</si>
  <si>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</si>
  <si>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</si>
  <si>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</si>
  <si>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</si>
  <si>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</si>
  <si>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</si>
  <si>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</si>
  <si>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</si>
  <si>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</si>
  <si>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</si>
  <si>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</si>
  <si>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</si>
  <si>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</si>
  <si>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</si>
  <si>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</si>
  <si>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</si>
  <si>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</si>
  <si>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</si>
  <si>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</si>
  <si>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</si>
  <si>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</si>
  <si>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</si>
  <si>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</si>
  <si>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</si>
  <si>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</si>
  <si>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</si>
  <si>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</si>
  <si>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</si>
  <si>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</si>
  <si>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</si>
  <si>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</si>
  <si>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</si>
  <si>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</si>
  <si>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</si>
  <si>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</si>
  <si>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</si>
  <si>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</si>
  <si>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</si>
  <si>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</si>
  <si>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</si>
  <si>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</si>
  <si>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</si>
  <si>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</si>
  <si>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</si>
  <si>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</si>
  <si>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</si>
  <si>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</si>
  <si>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</si>
  <si>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</si>
  <si>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</si>
  <si>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</si>
  <si>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</si>
  <si>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</si>
  <si>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</si>
  <si>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</si>
  <si>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</si>
  <si>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</si>
  <si>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</si>
  <si>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</si>
  <si>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</si>
  <si>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</si>
  <si>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</si>
  <si>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</si>
  <si>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</si>
  <si>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</si>
  <si>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</si>
  <si>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</si>
  <si>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</si>
  <si>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</si>
  <si>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</si>
  <si>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</si>
  <si>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</si>
  <si>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</si>
  <si>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</si>
  <si>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</si>
  <si>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</si>
  <si>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</si>
  <si>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</si>
  <si>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</si>
  <si>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</si>
  <si>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</si>
  <si>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</si>
  <si>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</si>
  <si>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</si>
  <si>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</si>
  <si>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</si>
  <si>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</si>
  <si>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</si>
  <si>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</si>
  <si>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</si>
  <si>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</si>
  <si>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</si>
  <si>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</si>
  <si>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</si>
  <si>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</si>
  <si>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</si>
  <si>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</si>
  <si>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</si>
  <si>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</si>
  <si>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</si>
  <si>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</si>
  <si>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</si>
  <si>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</si>
  <si>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</si>
  <si>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</si>
  <si>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</si>
  <si>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</si>
  <si>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</si>
  <si>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</si>
  <si>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</si>
  <si>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</si>
  <si>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</si>
  <si>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</si>
  <si>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</si>
  <si>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</si>
  <si>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</si>
  <si>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</si>
  <si>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</si>
  <si>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</si>
  <si>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</si>
  <si>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</si>
  <si>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</si>
  <si>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</si>
  <si>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</si>
  <si>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</si>
  <si>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</si>
  <si>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</si>
  <si>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</si>
  <si>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</si>
  <si>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</si>
  <si>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</si>
  <si>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</si>
  <si>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</si>
  <si>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</si>
  <si>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</si>
  <si>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</si>
  <si>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</si>
  <si>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</si>
  <si>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</si>
  <si>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</si>
  <si>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</si>
  <si>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</si>
  <si>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</si>
  <si>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</si>
  <si>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</si>
  <si>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</si>
  <si>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</si>
  <si>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</si>
  <si>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</si>
  <si>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</si>
  <si>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</si>
  <si>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</si>
  <si>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</si>
  <si>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</si>
  <si>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</si>
  <si>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</si>
  <si>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</si>
  <si>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</si>
  <si>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</si>
  <si>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</si>
  <si>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</si>
  <si>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</si>
  <si>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</si>
  <si>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</si>
  <si>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</si>
  <si>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</si>
  <si>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</si>
  <si>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</si>
  <si>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</si>
  <si>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</si>
  <si>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</si>
  <si>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</si>
  <si>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</si>
  <si>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</si>
  <si>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</si>
  <si>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</si>
  <si>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</si>
  <si>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</si>
  <si>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</si>
  <si>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</si>
  <si>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</si>
  <si>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</si>
  <si>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</si>
  <si>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</si>
  <si>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</si>
  <si>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</si>
  <si>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</si>
  <si>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</si>
  <si>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</si>
  <si>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</si>
  <si>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</si>
  <si>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</si>
  <si>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</si>
  <si>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</si>
  <si>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</si>
  <si>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</si>
  <si>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</si>
  <si>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</si>
  <si>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</si>
  <si>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</si>
  <si>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</si>
  <si>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</si>
  <si>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</si>
  <si>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</si>
  <si>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</si>
  <si>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</si>
  <si>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</si>
  <si>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</si>
  <si>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</si>
  <si>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</si>
  <si>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</si>
  <si>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</si>
  <si>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</si>
  <si>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</si>
  <si>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</si>
  <si>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</si>
  <si>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</si>
  <si>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</si>
  <si>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</si>
  <si>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</si>
  <si>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</si>
  <si>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</si>
  <si>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</si>
  <si>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</si>
  <si>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</si>
  <si>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</si>
  <si>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</si>
  <si>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</si>
  <si>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</si>
  <si>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</si>
  <si>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</si>
  <si>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</si>
  <si>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</si>
  <si>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</si>
  <si>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</si>
  <si>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</si>
  <si>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</si>
  <si>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</si>
  <si>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</si>
  <si>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</si>
  <si>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</si>
  <si>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</si>
  <si>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</si>
  <si>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</si>
  <si>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</si>
  <si>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</si>
  <si>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</si>
  <si>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</si>
  <si>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</si>
  <si>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</si>
  <si>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</si>
  <si>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</si>
  <si>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</si>
  <si>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</si>
  <si>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</si>
  <si>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</si>
  <si>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</si>
  <si>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</si>
  <si>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</si>
  <si>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</si>
  <si>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</si>
  <si>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</si>
  <si>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</si>
  <si>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</si>
  <si>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</si>
  <si>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</si>
  <si>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</si>
  <si>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</si>
  <si>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</si>
  <si>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</si>
  <si>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</si>
  <si>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</si>
  <si>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</si>
  <si>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</si>
  <si>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</si>
  <si>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</si>
  <si>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</si>
  <si>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</si>
  <si>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</si>
  <si>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</si>
  <si>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</si>
  <si>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</si>
  <si>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</si>
  <si>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</si>
  <si>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</si>
  <si>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</si>
  <si>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</si>
  <si>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</si>
  <si>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</si>
  <si>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</si>
  <si>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</si>
  <si>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</si>
  <si>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</si>
  <si>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</si>
  <si>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</si>
  <si>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</si>
  <si>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</si>
  <si>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</si>
  <si>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</si>
  <si>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</si>
  <si>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</si>
  <si>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</si>
  <si>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</si>
  <si>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</si>
  <si>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</si>
  <si>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</si>
  <si>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</si>
  <si>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</si>
  <si>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</si>
  <si>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</si>
  <si>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</si>
  <si>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</si>
  <si>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</si>
  <si>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</si>
  <si>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</si>
  <si>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</si>
  <si>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</si>
  <si>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</si>
  <si>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</si>
  <si>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</si>
  <si>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</si>
  <si>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</si>
  <si>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</si>
  <si>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</si>
  <si>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</si>
  <si>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</si>
  <si>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</si>
  <si>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</si>
  <si>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</si>
  <si>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</si>
  <si>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</si>
  <si>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</si>
  <si>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</si>
  <si>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</si>
  <si>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</si>
  <si>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</si>
  <si>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</si>
  <si>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</si>
  <si>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</si>
  <si>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</si>
  <si>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</si>
  <si>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</si>
  <si>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</si>
  <si>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</si>
  <si>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</si>
  <si>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</si>
  <si>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</si>
  <si>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</si>
  <si>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</si>
  <si>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</si>
  <si>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</si>
  <si>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</si>
  <si>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</si>
  <si>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</si>
  <si>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</si>
  <si>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</si>
  <si>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</si>
  <si>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</si>
  <si>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</si>
  <si>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</si>
  <si>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</si>
  <si>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</si>
  <si>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</si>
  <si>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</si>
  <si>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</si>
  <si>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</si>
  <si>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</si>
  <si>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</si>
  <si>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</si>
  <si>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</si>
  <si>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</si>
  <si>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</si>
  <si>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</si>
  <si>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</si>
  <si>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</si>
  <si>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</si>
  <si>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</si>
  <si>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</si>
  <si>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</si>
  <si>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</si>
  <si>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</si>
  <si>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</si>
  <si>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</si>
  <si>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</si>
  <si>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</si>
  <si>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</si>
  <si>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</si>
  <si>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</si>
  <si>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</si>
  <si>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</si>
  <si>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</si>
  <si>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</si>
  <si>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</si>
  <si>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</si>
  <si>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</si>
  <si>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</si>
  <si>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</si>
  <si>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</si>
  <si>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</si>
  <si>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</si>
  <si>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</si>
  <si>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</si>
  <si>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</si>
  <si>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</si>
  <si>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</si>
  <si>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</si>
  <si>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</si>
  <si>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</si>
  <si>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</si>
  <si>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</si>
  <si>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</si>
  <si>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</si>
  <si>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</si>
  <si>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</si>
  <si>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</si>
  <si>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</si>
  <si>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</si>
  <si>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</si>
  <si>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</si>
  <si>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</si>
  <si>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</si>
  <si>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</si>
  <si>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</si>
  <si>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</si>
  <si>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</si>
  <si>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</si>
  <si>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</si>
  <si>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</si>
  <si>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</si>
  <si>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</si>
  <si>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</si>
  <si>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</si>
  <si>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</si>
  <si>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</si>
  <si>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</si>
  <si>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</si>
  <si>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</si>
  <si>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</si>
  <si>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</si>
  <si>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</si>
  <si>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</si>
  <si>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</si>
  <si>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</si>
  <si>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</si>
  <si>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</si>
  <si>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</si>
  <si>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</si>
  <si>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</si>
  <si>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</si>
  <si>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</si>
  <si>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</si>
  <si>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</si>
  <si>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</si>
  <si>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</si>
  <si>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</si>
  <si>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</si>
  <si>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</si>
  <si>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</si>
  <si>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</si>
  <si>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</si>
  <si>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</si>
  <si>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</si>
  <si>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</si>
  <si>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</si>
  <si>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</si>
  <si>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</si>
  <si>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</si>
  <si>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</si>
  <si>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</si>
  <si>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</si>
  <si>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</si>
  <si>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</si>
  <si>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</si>
  <si>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</si>
  <si>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</si>
  <si>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</si>
  <si>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</si>
  <si>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</si>
  <si>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</si>
  <si>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</si>
  <si>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</si>
  <si>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</si>
  <si>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</si>
  <si>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</si>
  <si>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</si>
  <si>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</si>
  <si>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</si>
  <si>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</si>
  <si>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</si>
  <si>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</si>
  <si>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</si>
  <si>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</si>
  <si>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</si>
  <si>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</si>
  <si>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</si>
  <si>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</si>
  <si>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</si>
  <si>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</si>
  <si>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</si>
  <si>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</si>
  <si>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</si>
  <si>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</si>
  <si>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</si>
  <si>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</si>
  <si>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</si>
  <si>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</si>
  <si>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</si>
  <si>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</si>
  <si>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</si>
  <si>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</si>
  <si>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</si>
  <si>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</si>
  <si>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</si>
  <si>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</si>
  <si>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</si>
  <si>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</si>
  <si>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</si>
  <si>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</si>
  <si>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</si>
  <si>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</si>
  <si>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</si>
  <si>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</si>
  <si>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</si>
  <si>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</si>
  <si>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</si>
  <si>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</si>
  <si>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</si>
  <si>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</si>
  <si>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</si>
  <si>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</si>
  <si>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</si>
  <si>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</si>
  <si>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</si>
  <si>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</si>
  <si>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</si>
  <si>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</si>
  <si>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</si>
  <si>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</si>
  <si>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</si>
  <si>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</si>
  <si>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</si>
  <si>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</si>
  <si>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</si>
  <si>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</si>
  <si>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</si>
  <si>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</si>
  <si>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</si>
  <si>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</si>
  <si>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</si>
  <si>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</si>
  <si>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</si>
  <si>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</si>
  <si>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</si>
  <si>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</si>
  <si>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</si>
  <si>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</si>
  <si>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</si>
  <si>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</si>
  <si>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</si>
  <si>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</si>
  <si>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</si>
  <si>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</si>
  <si>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</si>
  <si>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</si>
  <si>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</si>
  <si>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</si>
  <si>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</si>
  <si>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</si>
  <si>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</si>
  <si>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</si>
  <si>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</si>
  <si>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</si>
  <si>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</si>
  <si>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</si>
  <si>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</si>
  <si>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</si>
  <si>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</si>
  <si>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</si>
  <si>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</si>
  <si>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</si>
  <si>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</si>
  <si>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</si>
  <si>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</si>
  <si>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</si>
  <si>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</si>
  <si>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</si>
  <si>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</si>
  <si>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</si>
  <si>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</si>
  <si>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</si>
  <si>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</si>
  <si>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</si>
  <si>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</si>
  <si>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</si>
  <si>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</si>
  <si>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</si>
  <si>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</si>
  <si>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</si>
  <si>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</si>
  <si>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</si>
  <si>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</si>
  <si>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</si>
  <si>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</si>
  <si>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</si>
  <si>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</si>
  <si>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</si>
  <si>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</si>
  <si>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</si>
  <si>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</si>
  <si>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</si>
  <si>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</si>
  <si>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</si>
  <si>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</si>
  <si>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</si>
  <si>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</si>
  <si>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</si>
  <si>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</si>
  <si>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</si>
  <si>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</si>
  <si>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</si>
  <si>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</si>
  <si>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</si>
  <si>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</si>
  <si>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</si>
  <si>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</si>
  <si>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</si>
  <si>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</si>
  <si>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</si>
  <si>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</si>
  <si>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</si>
  <si>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</si>
  <si>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</si>
  <si>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</si>
  <si>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</si>
  <si>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</si>
  <si>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</si>
  <si>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</si>
  <si>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</si>
  <si>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</si>
  <si>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</si>
  <si>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</si>
  <si>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</si>
  <si>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</si>
  <si>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</si>
  <si>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</si>
  <si>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</si>
  <si>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</si>
  <si>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</si>
  <si>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</si>
  <si>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</si>
  <si>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</si>
  <si>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</si>
  <si>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</si>
  <si>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</si>
  <si>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</si>
  <si>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</si>
  <si>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</si>
  <si>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</si>
  <si>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</si>
  <si>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</si>
  <si>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</si>
  <si>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</si>
  <si>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</si>
  <si>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</si>
  <si>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</si>
  <si>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</si>
  <si>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</si>
  <si>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</si>
  <si>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</si>
  <si>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</si>
  <si>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</si>
  <si>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</si>
  <si>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</si>
  <si>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</si>
  <si>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</si>
  <si>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</si>
  <si>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</si>
  <si>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</si>
  <si>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</si>
  <si>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</si>
  <si>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</si>
  <si>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</si>
  <si>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</si>
  <si>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</si>
  <si>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</si>
  <si>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</si>
  <si>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</si>
  <si>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</si>
  <si>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</si>
  <si>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</si>
  <si>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</si>
  <si>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</si>
  <si>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</si>
  <si>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</si>
  <si>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</si>
  <si>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</si>
  <si>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</si>
  <si>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</si>
  <si>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</si>
  <si>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</si>
  <si>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</si>
  <si>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</si>
  <si>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</si>
  <si>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</si>
  <si>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</si>
  <si>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</si>
  <si>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</si>
  <si>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</si>
  <si>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</si>
  <si>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</si>
  <si>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</si>
  <si>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</si>
  <si>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</si>
  <si>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</si>
  <si>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</si>
  <si>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</si>
  <si>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</si>
  <si>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</si>
  <si>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</si>
  <si>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</si>
  <si>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</si>
  <si>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</si>
  <si>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</si>
  <si>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</si>
  <si>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</si>
  <si>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</si>
  <si>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</si>
  <si>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</si>
  <si>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</si>
  <si>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</si>
  <si>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</si>
  <si>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</si>
  <si>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</si>
  <si>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</si>
  <si>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</si>
  <si>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</si>
  <si>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</si>
  <si>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</si>
  <si>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</si>
  <si>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</si>
  <si>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</si>
  <si>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</si>
  <si>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</si>
  <si>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</si>
  <si>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</si>
  <si>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</si>
  <si>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</si>
  <si>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</si>
  <si>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</si>
  <si>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</si>
  <si>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</si>
  <si>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</si>
  <si>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</si>
  <si>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</si>
  <si>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</si>
  <si>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</si>
  <si>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</si>
  <si>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</si>
  <si>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</si>
  <si>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</si>
  <si>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</si>
  <si>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</si>
  <si>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</si>
  <si>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</si>
  <si>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</si>
  <si>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</si>
  <si>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</si>
  <si>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</si>
  <si>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</si>
  <si>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</si>
  <si>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</si>
  <si>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</si>
  <si>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</si>
  <si>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</si>
  <si>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</si>
  <si>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</si>
  <si>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</si>
  <si>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</si>
  <si>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</si>
  <si>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</si>
  <si>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</si>
  <si>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</si>
  <si>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</si>
  <si>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</si>
  <si>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</si>
  <si>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</si>
  <si>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</si>
  <si>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</si>
  <si>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</si>
  <si>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</si>
  <si>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</si>
  <si>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</si>
  <si>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</si>
  <si>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</si>
  <si>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</si>
  <si>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</si>
  <si>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</si>
  <si>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</si>
  <si>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</si>
  <si>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</si>
  <si>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</si>
  <si>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</si>
  <si>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</si>
  <si>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</si>
  <si>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</si>
  <si>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</si>
  <si>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</si>
  <si>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</si>
  <si>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</si>
  <si>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</si>
  <si>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</si>
  <si>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</si>
  <si>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</si>
  <si>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</si>
  <si>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</si>
  <si>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</si>
  <si>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</si>
  <si>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</si>
  <si>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</si>
  <si>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</si>
  <si>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</si>
  <si>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</si>
  <si>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</si>
  <si>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</si>
  <si>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</si>
  <si>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</si>
  <si>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</si>
  <si>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</si>
  <si>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</si>
  <si>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</si>
  <si>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</si>
  <si>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</si>
  <si>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</si>
  <si>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</si>
  <si>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</si>
  <si>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</si>
  <si>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</si>
  <si>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</si>
  <si>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</si>
  <si>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</si>
  <si>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</si>
  <si>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</si>
  <si>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</si>
  <si>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</si>
  <si>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</si>
  <si>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</si>
  <si>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</si>
  <si>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</si>
  <si>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</si>
  <si>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</si>
  <si>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</si>
  <si>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</si>
  <si>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</si>
  <si>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</si>
  <si>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</si>
  <si>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</si>
  <si>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</si>
  <si>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</si>
  <si>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</si>
  <si>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</si>
  <si>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</si>
  <si>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</si>
  <si>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</si>
  <si>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</si>
  <si>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</si>
  <si>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</si>
  <si>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</si>
  <si>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</si>
  <si>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</si>
  <si>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</si>
  <si>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</si>
  <si>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</si>
  <si>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</si>
  <si>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</si>
  <si>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</si>
  <si>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</si>
  <si>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</si>
  <si>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</si>
  <si>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</si>
  <si>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</si>
  <si>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</si>
  <si>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</si>
  <si>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</si>
  <si>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</si>
  <si>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</si>
  <si>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</si>
  <si>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</si>
  <si>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</si>
  <si>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</si>
  <si>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</si>
  <si>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</si>
  <si>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</si>
  <si>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</si>
  <si>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</si>
  <si>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</si>
  <si>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</si>
  <si>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</si>
  <si>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</si>
  <si>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</si>
  <si>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</si>
  <si>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</si>
  <si>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</si>
  <si>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</si>
  <si>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</si>
  <si>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</si>
  <si>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</si>
  <si>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</si>
  <si>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</si>
  <si>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</si>
  <si>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</si>
  <si>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</si>
  <si>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</si>
  <si>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</si>
  <si>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</si>
  <si>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</si>
  <si>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</si>
  <si>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</si>
  <si>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</si>
  <si>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</si>
  <si>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</si>
  <si>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</si>
  <si>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</si>
  <si>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</si>
  <si>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</si>
  <si>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</si>
  <si>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</si>
  <si>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</si>
  <si>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</si>
  <si>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</si>
  <si>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</si>
  <si>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</si>
  <si>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</si>
  <si>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</si>
  <si>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</si>
  <si>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</si>
  <si>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</si>
  <si>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</si>
  <si>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</si>
  <si>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</si>
  <si>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</si>
  <si>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</si>
  <si>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</si>
  <si>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</si>
  <si>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</si>
  <si>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</si>
  <si>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</si>
  <si>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</si>
  <si>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</si>
  <si>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</si>
  <si>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</si>
  <si>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</si>
  <si>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</si>
  <si>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</si>
  <si>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</si>
  <si>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</si>
  <si>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</si>
  <si>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</si>
  <si>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</si>
  <si>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</si>
  <si>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</si>
  <si>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</si>
  <si>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</si>
  <si>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</si>
  <si>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</si>
  <si>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</si>
  <si>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</si>
  <si>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</si>
  <si>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</si>
  <si>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</si>
  <si>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</si>
  <si>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</si>
  <si>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</si>
  <si>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</si>
  <si>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</si>
  <si>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</si>
  <si>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</si>
  <si>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</si>
  <si>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</si>
  <si>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</si>
  <si>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</si>
  <si>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</si>
  <si>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</si>
  <si>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</si>
  <si>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</si>
  <si>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</si>
  <si>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</si>
  <si>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</si>
  <si>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</si>
  <si>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</si>
  <si>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</si>
  <si>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</si>
  <si>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</si>
  <si>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</si>
  <si>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</si>
  <si>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</si>
  <si>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</si>
  <si>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</si>
  <si>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</si>
  <si>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</si>
  <si>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</si>
  <si>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</si>
  <si>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</si>
  <si>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</si>
  <si>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</si>
  <si>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</si>
  <si>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</si>
  <si>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</si>
  <si>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</si>
  <si>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</si>
  <si>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</si>
  <si>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</si>
  <si>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</si>
  <si>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</si>
  <si>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</si>
  <si>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</si>
  <si>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</si>
  <si>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</si>
  <si>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</si>
  <si>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</si>
  <si>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</si>
  <si>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</si>
  <si>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</si>
  <si>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</si>
  <si>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</si>
  <si>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</si>
  <si>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</si>
  <si>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</si>
  <si>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</si>
  <si>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</si>
  <si>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</si>
  <si>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</si>
  <si>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</si>
  <si>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</si>
  <si>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</si>
  <si>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</si>
  <si>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</si>
  <si>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</si>
  <si>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</si>
  <si>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</si>
  <si>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</si>
  <si>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</si>
  <si>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</si>
  <si>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</si>
  <si>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</si>
  <si>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</si>
  <si>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</si>
  <si>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</si>
  <si>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</si>
  <si>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</si>
  <si>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</si>
  <si>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</si>
  <si>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</si>
  <si>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</si>
  <si>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</si>
  <si>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</si>
  <si>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</si>
  <si>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</si>
  <si>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</si>
  <si>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</si>
  <si>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</si>
  <si>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</si>
  <si>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</si>
  <si>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</si>
  <si>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</si>
  <si>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</si>
  <si>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</si>
  <si>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</si>
  <si>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</si>
  <si>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</si>
  <si>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</si>
  <si>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</si>
  <si>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</si>
  <si>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</si>
  <si>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</si>
  <si>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</si>
  <si>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</si>
  <si>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</si>
  <si>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</si>
  <si>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</si>
  <si>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</si>
  <si>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</si>
  <si>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</si>
  <si>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</si>
  <si>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</si>
  <si>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</si>
  <si>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</si>
  <si>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</si>
  <si>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</si>
  <si>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</si>
  <si>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</si>
  <si>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</si>
  <si>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</si>
  <si>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</si>
  <si>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</si>
  <si>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</si>
  <si>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</si>
  <si>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</si>
  <si>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</si>
  <si>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</si>
  <si>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</si>
  <si>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</si>
  <si>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</si>
  <si>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</si>
  <si>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</si>
  <si>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</si>
  <si>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</si>
  <si>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</si>
  <si>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</si>
  <si>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</si>
  <si>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</si>
  <si>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</si>
  <si>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</si>
  <si>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</si>
  <si>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</si>
  <si>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</si>
  <si>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</si>
  <si>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</si>
  <si>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</si>
  <si>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</si>
  <si>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</si>
  <si>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</si>
  <si>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</si>
  <si>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</si>
  <si>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</si>
  <si>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</si>
  <si>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</si>
  <si>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</si>
  <si>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</si>
  <si>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</si>
  <si>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</si>
  <si>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</si>
  <si>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</si>
  <si>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</si>
  <si>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</si>
  <si>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</si>
  <si>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</si>
  <si>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</si>
  <si>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</si>
  <si>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</si>
  <si>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</si>
  <si>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</si>
  <si>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</si>
  <si>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</si>
  <si>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</si>
  <si>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</si>
  <si>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</si>
  <si>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</si>
  <si>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</si>
  <si>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</si>
  <si>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</si>
  <si>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</si>
  <si>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</si>
  <si>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</si>
  <si>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</si>
  <si>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</si>
  <si>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</si>
  <si>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</si>
  <si>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</si>
  <si>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</si>
  <si>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</si>
  <si>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</si>
  <si>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</si>
  <si>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</si>
  <si>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</si>
  <si>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</si>
  <si>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</si>
  <si>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</si>
  <si>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</si>
  <si>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</si>
  <si>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</si>
  <si>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</si>
  <si>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</si>
  <si>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</si>
  <si>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</si>
  <si>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</si>
  <si>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</si>
  <si>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</si>
  <si>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</si>
  <si>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</si>
  <si>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</si>
  <si>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</si>
  <si>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</si>
  <si>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</si>
  <si>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</si>
  <si>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</si>
  <si>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</si>
  <si>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</si>
  <si>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</si>
  <si>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</si>
  <si>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</si>
  <si>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</si>
  <si>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</si>
  <si>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</si>
  <si>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</si>
  <si>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</si>
  <si>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</si>
  <si>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</si>
  <si>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</si>
  <si>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</si>
  <si>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</si>
  <si>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</si>
  <si>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</si>
  <si>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</si>
  <si>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</si>
  <si>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</si>
  <si>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</si>
  <si>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</si>
  <si>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</si>
  <si>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</si>
  <si>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</si>
  <si>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</si>
  <si>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</si>
  <si>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</si>
  <si>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</si>
  <si>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</si>
  <si>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</si>
  <si>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</si>
  <si>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</si>
  <si>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</si>
  <si>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</si>
  <si>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</si>
  <si>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</si>
  <si>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</si>
  <si>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</si>
  <si>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</si>
  <si>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</si>
  <si>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</si>
  <si>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</si>
  <si>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</si>
  <si>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</si>
  <si>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</si>
  <si>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</si>
  <si>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</si>
  <si>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</si>
  <si>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</si>
  <si>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</si>
  <si>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</si>
  <si>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</si>
  <si>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</si>
  <si>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</si>
  <si>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</si>
  <si>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</si>
  <si>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</si>
  <si>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</si>
  <si>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</si>
  <si>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</si>
  <si>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</si>
  <si>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</si>
  <si>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</si>
  <si>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</si>
  <si>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</si>
  <si>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</si>
  <si>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</si>
  <si>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</si>
  <si>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</si>
  <si>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</si>
  <si>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</si>
  <si>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</si>
  <si>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</si>
  <si>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</si>
  <si>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</si>
  <si>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</si>
  <si>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</si>
  <si>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</si>
  <si>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</si>
  <si>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</si>
  <si>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</si>
  <si>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</si>
  <si>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</si>
  <si>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</si>
  <si>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</si>
  <si>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</si>
  <si>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</si>
  <si>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</si>
  <si>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</si>
  <si>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</si>
  <si>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</si>
  <si>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</si>
  <si>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</si>
  <si>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</si>
  <si>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</si>
  <si>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</si>
  <si>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</si>
  <si>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</si>
  <si>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</si>
  <si>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</si>
  <si>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</si>
  <si>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</si>
  <si>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</si>
  <si>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</si>
  <si>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</si>
  <si>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</si>
  <si>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</si>
  <si>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</si>
  <si>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</si>
  <si>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</si>
  <si>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</si>
  <si>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</si>
  <si>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</si>
  <si>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</si>
  <si>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</si>
  <si>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</si>
  <si>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</si>
  <si>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</si>
  <si>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</si>
  <si>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</si>
  <si>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</si>
  <si>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</si>
  <si>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</si>
  <si>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</si>
  <si>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</si>
  <si>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</si>
  <si>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</si>
  <si>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</si>
  <si>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</si>
  <si>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</si>
  <si>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</si>
  <si>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</si>
  <si>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</si>
  <si>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</si>
  <si>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</si>
  <si>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</si>
  <si>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</si>
  <si>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</si>
  <si>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</si>
  <si>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</si>
  <si>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</si>
  <si>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</si>
  <si>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</si>
  <si>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</si>
  <si>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</si>
  <si>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</si>
  <si>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</si>
  <si>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</si>
  <si>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</si>
  <si>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</si>
  <si>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</si>
  <si>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</si>
  <si>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</si>
  <si>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</si>
  <si>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</si>
  <si>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</si>
  <si>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</si>
  <si>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</si>
  <si>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</si>
  <si>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</si>
  <si>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</si>
  <si>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</si>
  <si>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</si>
  <si>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</si>
  <si>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</si>
  <si>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</si>
  <si>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</si>
  <si>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</si>
  <si>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</si>
  <si>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</si>
  <si>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</si>
  <si>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</si>
  <si>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</si>
  <si>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</si>
  <si>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</si>
  <si>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</si>
  <si>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</si>
  <si>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</si>
  <si>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</si>
  <si>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</si>
  <si>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</si>
  <si>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</si>
  <si>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</si>
  <si>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</si>
  <si>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</si>
  <si>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</si>
  <si>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</si>
  <si>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</si>
  <si>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</si>
  <si>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</si>
  <si>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</si>
  <si>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</si>
  <si>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</si>
  <si>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</si>
  <si>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</si>
  <si>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</si>
  <si>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</si>
  <si>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</si>
  <si>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</si>
  <si>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</si>
  <si>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</si>
  <si>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</si>
  <si>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</si>
  <si>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</si>
  <si>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</si>
  <si>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</si>
  <si>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</si>
  <si>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</si>
  <si>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</si>
  <si>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</si>
  <si>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</si>
  <si>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</si>
  <si>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</si>
  <si>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</si>
  <si>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</si>
  <si>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</si>
  <si>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</si>
  <si>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</si>
  <si>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</si>
  <si>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</si>
  <si>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</si>
  <si>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</si>
  <si>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</si>
  <si>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</si>
  <si>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</si>
  <si>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</si>
  <si>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</si>
  <si>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</si>
  <si>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</si>
  <si>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</si>
  <si>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</si>
  <si>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</si>
  <si>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</si>
  <si>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</si>
  <si>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</si>
  <si>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</si>
  <si>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</si>
  <si>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</si>
  <si>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</si>
  <si>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</si>
  <si>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</si>
  <si>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</si>
  <si>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</si>
  <si>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</si>
  <si>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</si>
  <si>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</si>
  <si>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</si>
  <si>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</si>
  <si>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</si>
  <si>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</si>
  <si>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</si>
  <si>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</si>
  <si>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</si>
  <si>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</si>
  <si>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</si>
  <si>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</si>
  <si>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</si>
  <si>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</si>
  <si>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</si>
  <si>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</si>
  <si>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</si>
  <si>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</si>
  <si>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</si>
  <si>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</si>
  <si>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</si>
  <si>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</si>
  <si>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</si>
  <si>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</si>
  <si>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</si>
  <si>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</si>
  <si>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</si>
  <si>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</si>
  <si>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</si>
  <si>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</si>
  <si>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</si>
  <si>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</si>
  <si>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</si>
  <si>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</si>
  <si>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</si>
  <si>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</si>
  <si>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</si>
  <si>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</si>
  <si>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</si>
  <si>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</si>
  <si>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</si>
  <si>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</si>
  <si>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</si>
  <si>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</si>
  <si>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</si>
  <si>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</si>
  <si>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</si>
  <si>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</si>
  <si>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</si>
  <si>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</si>
  <si>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</si>
  <si>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</si>
  <si>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</si>
  <si>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</si>
  <si>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</si>
  <si>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</si>
  <si>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</si>
  <si>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</si>
  <si>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</si>
  <si>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</si>
  <si>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</si>
  <si>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</si>
  <si>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</si>
  <si>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</si>
  <si>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</si>
  <si>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</si>
  <si>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</si>
  <si>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</si>
  <si>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</si>
  <si>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</si>
  <si>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</si>
  <si>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</si>
  <si>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</si>
  <si>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</si>
  <si>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</si>
  <si>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</si>
  <si>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</si>
  <si>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</si>
  <si>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</si>
  <si>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</si>
  <si>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</si>
  <si>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</si>
  <si>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</si>
  <si>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</si>
  <si>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</si>
  <si>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</si>
  <si>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</si>
  <si>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</si>
  <si>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</si>
  <si>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</si>
  <si>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</si>
  <si>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</si>
  <si>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</si>
  <si>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</si>
  <si>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</si>
  <si>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</si>
  <si>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</si>
  <si>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</si>
  <si>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</si>
  <si>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</si>
  <si>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</si>
  <si>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</si>
  <si>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</si>
  <si>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</si>
  <si>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</si>
  <si>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</si>
  <si>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</si>
  <si>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</si>
  <si>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</si>
  <si>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</si>
  <si>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</si>
  <si>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</si>
  <si>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</si>
  <si>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</si>
  <si>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</si>
  <si>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</si>
  <si>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</si>
  <si>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</si>
  <si>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</si>
  <si>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</si>
  <si>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</si>
  <si>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</si>
  <si>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</si>
  <si>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</si>
  <si>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</si>
  <si>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</si>
  <si>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</si>
  <si>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</si>
  <si>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</si>
  <si>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</si>
  <si>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</si>
  <si>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</si>
  <si>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</si>
  <si>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</si>
  <si>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</si>
  <si>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</si>
  <si>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</si>
  <si>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</si>
  <si>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</si>
  <si>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</si>
  <si>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</si>
  <si>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</si>
  <si>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</si>
  <si>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</si>
  <si>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</si>
  <si>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</si>
  <si>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</si>
  <si>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</si>
  <si>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</si>
  <si>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</si>
  <si>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</si>
  <si>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</si>
  <si>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</si>
  <si>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</si>
  <si>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</si>
  <si>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</si>
  <si>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</si>
  <si>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</si>
  <si>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</si>
  <si>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</si>
  <si>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</si>
  <si>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</si>
  <si>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</si>
  <si>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</si>
  <si>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</si>
  <si>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</si>
  <si>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</si>
  <si>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</si>
  <si>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</si>
  <si>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</si>
  <si>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</si>
  <si>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</si>
  <si>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</si>
  <si>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</si>
  <si>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</si>
  <si>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</si>
  <si>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</si>
  <si>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</si>
  <si>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</si>
  <si>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</si>
  <si>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</si>
  <si>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</si>
  <si>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</si>
  <si>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</si>
  <si>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</si>
  <si>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</si>
  <si>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</si>
  <si>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</si>
  <si>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</si>
  <si>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</si>
  <si>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</si>
  <si>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</si>
  <si>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</si>
  <si>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</si>
  <si>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</si>
  <si>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</si>
  <si>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</si>
  <si>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</si>
  <si>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</si>
  <si>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</si>
  <si>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</si>
  <si>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</si>
  <si>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</si>
  <si>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</si>
  <si>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</si>
  <si>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</si>
  <si>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</si>
  <si>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</si>
  <si>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</si>
  <si>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</si>
  <si>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</si>
  <si>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</si>
  <si>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</si>
  <si>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</si>
  <si>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</si>
  <si>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</si>
  <si>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</si>
  <si>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</si>
  <si>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</si>
  <si>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</si>
  <si>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</si>
  <si>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</si>
  <si>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</si>
  <si>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</si>
  <si>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</si>
  <si>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</si>
  <si>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</si>
  <si>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</si>
  <si>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</si>
  <si>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</si>
  <si>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</si>
  <si>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</si>
  <si>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</si>
  <si>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</si>
  <si>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</si>
  <si>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</si>
  <si>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</si>
  <si>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</si>
  <si>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</si>
  <si>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</si>
  <si>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</si>
  <si>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</si>
  <si>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</si>
  <si>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</si>
  <si>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</si>
  <si>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</si>
  <si>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</si>
  <si>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</si>
  <si>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</si>
  <si>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</si>
  <si>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</si>
  <si>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</si>
  <si>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</si>
  <si>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</si>
  <si>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</si>
  <si>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</si>
  <si>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</si>
  <si>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</si>
  <si>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</si>
  <si>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</si>
  <si>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</si>
  <si>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</si>
  <si>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</si>
  <si>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</si>
  <si>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</si>
  <si>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</si>
  <si>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</si>
  <si>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</si>
  <si>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</si>
  <si>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</si>
  <si>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</si>
  <si>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</si>
  <si>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</si>
  <si>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</si>
  <si>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</si>
  <si>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</si>
  <si>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</si>
  <si>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</si>
  <si>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</si>
  <si>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</si>
  <si>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</si>
  <si>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</si>
  <si>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</si>
  <si>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</si>
  <si>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</si>
  <si>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</si>
  <si>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</si>
  <si>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</si>
  <si>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</si>
  <si>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</si>
  <si>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</si>
  <si>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</si>
  <si>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</si>
  <si>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</si>
  <si>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</si>
  <si>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</si>
  <si>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</si>
  <si>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</si>
  <si>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</si>
  <si>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</si>
  <si>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</si>
  <si>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</si>
  <si>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</si>
  <si>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</si>
  <si>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</si>
  <si>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</si>
  <si>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</si>
  <si>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</si>
  <si>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</si>
  <si>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</si>
  <si>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</si>
  <si>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</si>
  <si>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</si>
  <si>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</si>
  <si>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</si>
  <si>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</si>
  <si>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</si>
  <si>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</si>
  <si>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</si>
  <si>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</si>
  <si>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</si>
  <si>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</si>
  <si>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</si>
  <si>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</si>
  <si>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</si>
  <si>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</si>
  <si>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</si>
  <si>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</si>
  <si>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</si>
  <si>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</si>
  <si>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</si>
  <si>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</si>
  <si>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</si>
  <si>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</si>
  <si>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</si>
  <si>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</si>
  <si>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</si>
  <si>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</si>
  <si>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</si>
  <si>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</si>
  <si>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</si>
  <si>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</si>
  <si>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</si>
  <si>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</si>
  <si>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</si>
  <si>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</si>
  <si>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</si>
  <si>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</si>
  <si>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</si>
  <si>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</si>
  <si>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</si>
  <si>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</si>
  <si>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</si>
  <si>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</si>
  <si>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</si>
  <si>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</si>
  <si>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</si>
  <si>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</si>
  <si>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</si>
  <si>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</si>
  <si>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</si>
  <si>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</si>
  <si>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</si>
  <si>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</si>
  <si>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</si>
  <si>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</si>
  <si>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</si>
  <si>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</si>
  <si>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</si>
  <si>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</si>
  <si>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</si>
  <si>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</si>
  <si>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</si>
  <si>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</si>
  <si>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</si>
  <si>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</si>
  <si>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</si>
  <si>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</si>
  <si>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</si>
  <si>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</si>
  <si>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</si>
  <si>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</si>
  <si>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</si>
  <si>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</si>
  <si>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</si>
  <si>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</si>
  <si>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</si>
  <si>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</si>
  <si>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</si>
  <si>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</si>
  <si>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</si>
  <si>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</si>
  <si>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</si>
  <si>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</si>
  <si>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</si>
  <si>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</si>
  <si>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</si>
  <si>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</si>
  <si>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</si>
  <si>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</si>
  <si>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</si>
  <si>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</si>
  <si>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</si>
  <si>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</si>
  <si>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</si>
  <si>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</si>
  <si>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</si>
  <si>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</si>
  <si>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</si>
  <si>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</si>
  <si>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</si>
  <si>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</si>
  <si>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</si>
  <si>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</si>
  <si>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</si>
  <si>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</si>
  <si>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</si>
  <si>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</si>
  <si>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</si>
  <si>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</si>
  <si>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</si>
  <si>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</si>
  <si>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</si>
  <si>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</si>
  <si>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</si>
  <si>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</si>
  <si>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</si>
  <si>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</si>
  <si>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</si>
  <si>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</si>
  <si>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</si>
  <si>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</si>
  <si>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</si>
  <si>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</si>
  <si>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</si>
  <si>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</si>
  <si>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</si>
  <si>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</si>
  <si>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</si>
  <si>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</si>
  <si>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</si>
  <si>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</si>
  <si>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</si>
  <si>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</si>
  <si>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</si>
  <si>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</si>
  <si>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</si>
  <si>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</si>
  <si>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</si>
  <si>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</si>
  <si>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</si>
  <si>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</si>
  <si>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</si>
  <si>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</si>
  <si>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</si>
  <si>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</si>
  <si>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</si>
  <si>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</si>
  <si>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</si>
  <si>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</si>
  <si>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</si>
  <si>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</si>
  <si>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</si>
  <si>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</si>
  <si>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</si>
  <si>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</si>
  <si>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</si>
  <si>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</si>
  <si>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</si>
  <si>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</si>
  <si>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</si>
  <si>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</si>
  <si>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</si>
  <si>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</si>
  <si>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</si>
  <si>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</si>
  <si>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</si>
  <si>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</si>
  <si>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</si>
  <si>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</si>
  <si>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</si>
  <si>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</si>
  <si>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</si>
  <si>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</si>
  <si>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</si>
  <si>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</si>
  <si>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</si>
  <si>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</si>
  <si>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</si>
  <si>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</si>
  <si>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</si>
  <si>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</si>
  <si>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</si>
  <si>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</si>
  <si>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</si>
  <si>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</si>
  <si>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</si>
  <si>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</si>
  <si>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</si>
  <si>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</si>
  <si>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</si>
  <si>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</si>
  <si>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</si>
  <si>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</si>
  <si>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</si>
  <si>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</si>
  <si>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</si>
  <si>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</si>
  <si>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</si>
  <si>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</si>
  <si>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</si>
  <si>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</si>
  <si>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</si>
  <si>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</si>
  <si>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</si>
  <si>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</si>
  <si>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</si>
  <si>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</si>
  <si>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</si>
  <si>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</si>
  <si>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</si>
  <si>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</si>
  <si>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</si>
  <si>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</si>
  <si>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</si>
  <si>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</si>
  <si>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</si>
  <si>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</si>
  <si>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</si>
  <si>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</si>
  <si>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</si>
  <si>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</si>
  <si>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</si>
  <si>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</si>
  <si>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</si>
  <si>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</si>
  <si>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</si>
  <si>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</si>
  <si>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</si>
  <si>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</si>
  <si>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</si>
  <si>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</si>
  <si>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</si>
  <si>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</si>
  <si>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</si>
  <si>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</si>
  <si>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</si>
  <si>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</si>
  <si>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</si>
  <si>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</si>
  <si>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</si>
  <si>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</si>
  <si>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</si>
  <si>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</si>
  <si>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</si>
  <si>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</si>
  <si>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</si>
  <si>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</si>
  <si>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</si>
  <si>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</si>
  <si>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</si>
  <si>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</si>
  <si>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</si>
  <si>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</si>
  <si>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</si>
  <si>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</si>
  <si>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</si>
  <si>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</si>
  <si>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</si>
  <si>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</si>
  <si>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</si>
  <si>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</si>
  <si>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</si>
  <si>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</si>
  <si>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</si>
  <si>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</si>
  <si>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</si>
  <si>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</si>
  <si>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</si>
  <si>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</si>
  <si>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</si>
  <si>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</si>
  <si>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</si>
  <si>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</si>
  <si>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</si>
  <si>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</si>
  <si>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</si>
  <si>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</si>
  <si>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</si>
  <si>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</si>
  <si>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</si>
  <si>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</si>
  <si>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</si>
  <si>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</si>
  <si>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</si>
  <si>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</si>
  <si>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</si>
  <si>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</si>
  <si>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</si>
  <si>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</si>
  <si>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</si>
  <si>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</si>
  <si>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</si>
  <si>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</si>
  <si>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</si>
  <si>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</si>
  <si>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</si>
  <si>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</si>
  <si>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</si>
  <si>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</si>
  <si>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</si>
  <si>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</si>
  <si>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</si>
  <si>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</si>
  <si>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</si>
  <si>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</si>
  <si>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</si>
  <si>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</si>
  <si>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</si>
  <si>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</si>
  <si>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</si>
  <si>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</si>
  <si>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</si>
  <si>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</si>
  <si>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</si>
  <si>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</si>
  <si>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</si>
  <si>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</si>
  <si>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</si>
  <si>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</si>
  <si>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</si>
  <si>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</si>
  <si>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</si>
  <si>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</si>
  <si>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</si>
  <si>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</si>
  <si>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</si>
  <si>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</si>
  <si>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</si>
  <si>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</si>
  <si>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</si>
  <si>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</si>
  <si>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</si>
  <si>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</si>
  <si>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</si>
  <si>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</si>
  <si>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</si>
  <si>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</si>
  <si>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</si>
  <si>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</si>
  <si>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</si>
  <si>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</si>
  <si>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</si>
  <si>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</si>
  <si>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</si>
  <si>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</si>
  <si>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</si>
  <si>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</si>
  <si>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</si>
  <si>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</si>
  <si>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</si>
  <si>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</si>
  <si>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</si>
  <si>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</si>
  <si>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</si>
  <si>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</si>
  <si>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</si>
  <si>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</si>
  <si>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</si>
  <si>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</si>
  <si>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</si>
  <si>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</si>
  <si>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</si>
  <si>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</si>
  <si>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</si>
  <si>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</si>
  <si>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</si>
  <si>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</si>
  <si>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</si>
  <si>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</si>
  <si>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</si>
  <si>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</si>
  <si>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</si>
  <si>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</si>
  <si>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</si>
  <si>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</si>
  <si>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</si>
  <si>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</si>
  <si>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</si>
  <si>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</si>
  <si>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</si>
  <si>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</si>
  <si>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</si>
  <si>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</si>
  <si>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</si>
  <si>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</si>
  <si>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</si>
  <si>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</si>
  <si>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</si>
  <si>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</si>
  <si>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</si>
  <si>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</si>
  <si>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</si>
  <si>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</si>
  <si>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</si>
  <si>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</si>
  <si>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</si>
  <si>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</si>
  <si>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</si>
  <si>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</si>
  <si>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</si>
  <si>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</si>
  <si>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</si>
  <si>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</si>
  <si>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</si>
  <si>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</si>
  <si>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</si>
  <si>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</si>
  <si>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</si>
  <si>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</si>
  <si>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</si>
  <si>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</si>
  <si>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</si>
  <si>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</si>
  <si>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</si>
  <si>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</si>
  <si>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</si>
  <si>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</si>
  <si>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</si>
  <si>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</si>
  <si>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</si>
  <si>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</si>
  <si>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</si>
  <si>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</si>
  <si>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</si>
  <si>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</si>
  <si>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</si>
  <si>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</si>
  <si>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</si>
  <si>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</si>
  <si>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</si>
  <si>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</si>
  <si>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</si>
  <si>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</si>
  <si>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</si>
  <si>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</si>
  <si>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</si>
  <si>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</si>
  <si>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</si>
  <si>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</si>
  <si>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</si>
  <si>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</si>
  <si>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</si>
  <si>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</si>
  <si>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</si>
  <si>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</si>
  <si>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</si>
  <si>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</si>
  <si>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</si>
  <si>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</si>
  <si>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</si>
  <si>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</si>
  <si>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</si>
  <si>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</si>
  <si>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</si>
  <si>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</si>
  <si>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</si>
  <si>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</si>
  <si>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</si>
  <si>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</si>
  <si>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</si>
  <si>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</si>
  <si>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</si>
  <si>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</si>
  <si>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</si>
  <si>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</si>
  <si>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</si>
  <si>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</si>
  <si>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</si>
  <si>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</si>
  <si>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</si>
  <si>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</si>
  <si>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</si>
  <si>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</si>
  <si>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</si>
  <si>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</si>
  <si>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</si>
  <si>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</si>
  <si>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</si>
  <si>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</si>
  <si>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</si>
  <si>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</si>
  <si>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</si>
  <si>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</si>
  <si>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</si>
  <si>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</si>
  <si>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</si>
  <si>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</si>
  <si>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</si>
  <si>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</si>
  <si>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</si>
  <si>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</si>
  <si>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</si>
  <si>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</si>
  <si>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</si>
  <si>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</si>
  <si>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</si>
  <si>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</si>
  <si>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</si>
  <si>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</si>
  <si>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</si>
  <si>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</si>
  <si>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</si>
  <si>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</si>
  <si>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</si>
  <si>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</si>
  <si>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</si>
  <si>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</si>
  <si>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</si>
  <si>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</si>
  <si>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</si>
  <si>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</si>
  <si>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</si>
  <si>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</si>
  <si>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</si>
  <si>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</si>
  <si>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</si>
  <si>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</si>
  <si>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</si>
  <si>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</si>
  <si>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</si>
  <si>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</si>
  <si>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</si>
  <si>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</si>
  <si>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</si>
  <si>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</si>
  <si>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</si>
  <si>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</si>
  <si>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</si>
  <si>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</si>
  <si>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</si>
  <si>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</si>
  <si>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</si>
  <si>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</si>
  <si>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</si>
  <si>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</si>
  <si>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</si>
  <si>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</si>
  <si>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</si>
  <si>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</si>
  <si>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</si>
  <si>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</si>
  <si>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</si>
  <si>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</si>
  <si>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</si>
  <si>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</si>
  <si>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</si>
  <si>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</si>
  <si>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</si>
  <si>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</si>
  <si>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</si>
  <si>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</si>
  <si>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</si>
  <si>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</si>
  <si>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</si>
  <si>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</si>
  <si>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</si>
  <si>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</si>
  <si>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</si>
  <si>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</si>
  <si>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</si>
  <si>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</si>
  <si>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</si>
  <si>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</si>
  <si>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</si>
  <si>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</si>
  <si>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</si>
  <si>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</si>
  <si>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</si>
  <si>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</si>
  <si>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</si>
  <si>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</si>
  <si>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</si>
  <si>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</si>
  <si>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</si>
  <si>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</si>
  <si>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</si>
  <si>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</si>
  <si>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</si>
  <si>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</si>
  <si>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</si>
  <si>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</si>
  <si>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</si>
  <si>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</si>
  <si>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</si>
  <si>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</si>
  <si>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</si>
  <si>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</si>
  <si>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</si>
  <si>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</si>
  <si>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</si>
  <si>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</si>
  <si>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</si>
  <si>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</si>
  <si>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</si>
  <si>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</si>
  <si>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</si>
  <si>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</si>
  <si>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</si>
  <si>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</si>
  <si>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</si>
  <si>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</si>
  <si>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</si>
  <si>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</si>
  <si>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</si>
  <si>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</si>
  <si>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</si>
  <si>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</si>
  <si>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</si>
  <si>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</si>
  <si>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</si>
  <si>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</si>
  <si>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</si>
  <si>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</si>
  <si>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</si>
  <si>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</si>
  <si>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</si>
  <si>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</si>
  <si>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</si>
  <si>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</si>
  <si>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</si>
  <si>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</si>
  <si>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</si>
  <si>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</si>
  <si>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</si>
  <si>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</si>
  <si>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</si>
  <si>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</si>
  <si>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</si>
  <si>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</si>
  <si>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</si>
  <si>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</si>
  <si>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</si>
  <si>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</si>
  <si>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</si>
  <si>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</si>
  <si>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</si>
  <si>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</si>
  <si>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</si>
  <si>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</si>
  <si>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</si>
  <si>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</si>
  <si>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</si>
  <si>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</si>
  <si>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</si>
  <si>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</si>
  <si>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</si>
  <si>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</si>
  <si>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</si>
  <si>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</si>
  <si>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</si>
  <si>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</si>
  <si>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</si>
  <si>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</si>
  <si>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</si>
  <si>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</si>
  <si>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</si>
  <si>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</si>
  <si>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</si>
  <si>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</si>
  <si>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</si>
  <si>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</si>
  <si>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</si>
  <si>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</si>
  <si>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</si>
  <si>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</si>
  <si>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</si>
  <si>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</si>
  <si>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</si>
  <si>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</si>
  <si>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</si>
  <si>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</si>
  <si>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</si>
  <si>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</si>
  <si>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</si>
  <si>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</si>
  <si>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</si>
  <si>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</si>
  <si>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</si>
  <si>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</si>
  <si>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</si>
  <si>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</si>
  <si>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</si>
  <si>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</si>
  <si>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</si>
  <si>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</si>
  <si>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</si>
  <si>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</si>
  <si>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</si>
  <si>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</si>
  <si>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</si>
  <si>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</si>
  <si>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</si>
  <si>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</si>
  <si>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</si>
  <si>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</si>
  <si>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</si>
  <si>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</si>
  <si>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</si>
  <si>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</si>
  <si>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</si>
  <si>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</si>
  <si>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</si>
  <si>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</si>
  <si>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</si>
  <si>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</si>
  <si>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</si>
  <si>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</si>
  <si>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</si>
  <si>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</si>
  <si>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</si>
  <si>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</si>
  <si>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</si>
  <si>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</si>
  <si>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</si>
  <si>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</si>
  <si>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</si>
  <si>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</si>
  <si>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</si>
  <si>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</si>
  <si>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</si>
  <si>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</si>
  <si>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</si>
  <si>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</si>
  <si>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</si>
  <si>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</si>
  <si>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</si>
  <si>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</si>
  <si>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</si>
  <si>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</si>
  <si>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</si>
  <si>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</si>
  <si>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</si>
  <si>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</si>
  <si>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</si>
  <si>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</si>
  <si>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</si>
  <si>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</si>
  <si>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</si>
  <si>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</si>
  <si>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</si>
  <si>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</si>
  <si>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</si>
  <si>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</si>
  <si>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</si>
  <si>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</si>
  <si>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</si>
  <si>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</si>
  <si>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</si>
  <si>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</si>
  <si>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</si>
  <si>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</si>
  <si>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</si>
  <si>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</si>
  <si>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</si>
  <si>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</si>
  <si>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</si>
  <si>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</si>
  <si>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</si>
  <si>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</si>
  <si>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</si>
  <si>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</si>
  <si>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</si>
  <si>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</si>
  <si>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</si>
  <si>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</si>
  <si>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</si>
  <si>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</si>
  <si>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</si>
  <si>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</si>
  <si>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</si>
  <si>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</si>
  <si>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</si>
  <si>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</si>
  <si>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</si>
  <si>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</si>
  <si>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</si>
  <si>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</si>
  <si>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</si>
  <si>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</si>
  <si>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</si>
  <si>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</si>
  <si>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</si>
  <si>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</si>
  <si>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</si>
  <si>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</si>
  <si>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</si>
  <si>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</si>
  <si>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</si>
  <si>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</si>
  <si>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</si>
  <si>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</si>
  <si>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</si>
  <si>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</si>
  <si>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</si>
  <si>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</si>
  <si>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</si>
  <si>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</si>
  <si>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</si>
  <si>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</si>
  <si>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</si>
  <si>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</si>
  <si>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</si>
  <si>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</si>
  <si>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</si>
  <si>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</si>
  <si>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</si>
  <si>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</si>
  <si>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</si>
  <si>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</si>
  <si>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</si>
  <si>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</si>
  <si>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</si>
  <si>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</si>
  <si>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</si>
  <si>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</si>
  <si>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</si>
  <si>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</si>
  <si>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</si>
  <si>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</si>
  <si>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</si>
  <si>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</si>
  <si>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</si>
  <si>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</si>
  <si>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</si>
  <si>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</si>
  <si>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</si>
  <si>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</si>
  <si>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</si>
  <si>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</si>
  <si>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</si>
  <si>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</si>
  <si>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</si>
  <si>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</si>
  <si>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</si>
  <si>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</si>
  <si>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</si>
  <si>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</si>
  <si>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</si>
  <si>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</si>
  <si>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</si>
  <si>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</si>
  <si>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</si>
  <si>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</si>
  <si>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</si>
  <si>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</si>
  <si>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</si>
  <si>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</si>
  <si>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</si>
  <si>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</si>
  <si>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</si>
  <si>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</si>
  <si>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</si>
  <si>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</si>
  <si>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</si>
  <si>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</si>
  <si>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</si>
  <si>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</si>
  <si>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</si>
  <si>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</si>
  <si>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</si>
  <si>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</si>
  <si>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</si>
  <si>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</si>
  <si>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</si>
  <si>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</si>
  <si>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</si>
  <si>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</si>
  <si>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</si>
  <si>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</si>
  <si>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</si>
  <si>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</si>
  <si>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</si>
  <si>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</si>
  <si>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</si>
  <si>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</si>
  <si>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</si>
  <si>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</si>
  <si>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</si>
  <si>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</si>
  <si>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</si>
  <si>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</si>
  <si>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</si>
  <si>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</si>
  <si>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</si>
  <si>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</si>
  <si>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</si>
  <si>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</si>
  <si>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</si>
  <si>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</si>
  <si>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</si>
  <si>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</si>
  <si>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</si>
  <si>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</si>
  <si>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</si>
  <si>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</si>
  <si>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</si>
  <si>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</si>
  <si>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</si>
  <si>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</si>
  <si>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</si>
  <si>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</si>
  <si>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</si>
  <si>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</si>
  <si>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</si>
  <si>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</si>
  <si>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</si>
  <si>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</si>
  <si>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</si>
  <si>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</si>
  <si>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</si>
  <si>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</si>
  <si>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</si>
  <si>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</si>
  <si>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</si>
  <si>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</si>
  <si>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</si>
  <si>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</si>
  <si>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</si>
  <si>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</si>
  <si>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</si>
  <si>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</si>
  <si>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</si>
  <si>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</si>
  <si>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</si>
  <si>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</si>
  <si>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</si>
  <si>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</si>
  <si>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</si>
  <si>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</si>
  <si>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</si>
  <si>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</si>
  <si>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</si>
  <si>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</si>
  <si>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</si>
  <si>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</si>
  <si>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</si>
  <si>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</si>
  <si>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</si>
  <si>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</si>
  <si>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</si>
  <si>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</si>
  <si>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</si>
  <si>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</si>
  <si>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</si>
  <si>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</si>
  <si>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</si>
  <si>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</si>
  <si>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</si>
  <si>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</si>
  <si>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</si>
  <si>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</si>
  <si>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</si>
  <si>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</si>
  <si>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</si>
  <si>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</si>
  <si>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</si>
  <si>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</si>
  <si>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</si>
  <si>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</si>
  <si>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</si>
  <si>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</si>
  <si>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</si>
  <si>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</si>
  <si>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</si>
  <si>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</si>
  <si>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</si>
  <si>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</si>
  <si>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</si>
  <si>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</si>
  <si>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</si>
  <si>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</si>
  <si>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</si>
  <si>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</si>
  <si>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</si>
  <si>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</si>
  <si>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</si>
  <si>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</si>
  <si>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</si>
  <si>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</si>
  <si>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</si>
  <si>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</si>
  <si>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</si>
  <si>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</si>
  <si>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</si>
  <si>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</si>
  <si>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</si>
  <si>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</si>
  <si>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</si>
  <si>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</si>
  <si>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</si>
  <si>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</si>
  <si>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</si>
  <si>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</si>
  <si>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</si>
  <si>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</si>
  <si>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</si>
  <si>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</si>
  <si>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</si>
  <si>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</si>
  <si>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</si>
  <si>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</si>
  <si>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</si>
  <si>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</si>
  <si>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</si>
  <si>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</si>
  <si>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</si>
  <si>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</si>
  <si>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</si>
  <si>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</si>
  <si>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</si>
  <si>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</si>
  <si>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</si>
  <si>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</si>
  <si>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</si>
  <si>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</si>
  <si>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</si>
  <si>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</si>
  <si>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</si>
  <si>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</si>
  <si>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</si>
  <si>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</si>
  <si>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</si>
  <si>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</si>
  <si>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</si>
  <si>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</si>
  <si>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</si>
  <si>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</si>
  <si>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</si>
  <si>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</si>
  <si>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</si>
  <si>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</si>
  <si>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</si>
  <si>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</si>
  <si>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</si>
  <si>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</si>
  <si>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</si>
  <si>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</si>
  <si>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</si>
  <si>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</si>
  <si>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</si>
  <si>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</si>
  <si>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</si>
  <si>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</si>
  <si>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</si>
  <si>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</si>
  <si>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</si>
  <si>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</si>
  <si>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</si>
  <si>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</si>
  <si>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</si>
  <si>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</si>
  <si>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</si>
  <si>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</si>
  <si>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</si>
  <si>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</si>
  <si>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</si>
  <si>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</si>
  <si>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</si>
  <si>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</si>
  <si>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</si>
  <si>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</si>
  <si>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</si>
  <si>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</si>
  <si>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</si>
  <si>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</si>
  <si>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</si>
  <si>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</si>
  <si>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</si>
  <si>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</si>
  <si>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</si>
  <si>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</si>
  <si>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</si>
  <si>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</si>
  <si>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</si>
  <si>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</si>
  <si>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</si>
  <si>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</si>
  <si>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</si>
  <si>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</si>
  <si>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</si>
  <si>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</si>
  <si>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</si>
  <si>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</si>
  <si>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</si>
  <si>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</si>
  <si>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</si>
  <si>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</si>
  <si>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</si>
  <si>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</si>
  <si>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</si>
  <si>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</si>
  <si>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</si>
  <si>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</si>
  <si>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</si>
  <si>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</si>
  <si>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</si>
  <si>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</si>
  <si>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</si>
  <si>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</si>
  <si>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</si>
  <si>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</si>
  <si>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</si>
  <si>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</si>
  <si>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</si>
  <si>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</si>
  <si>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</si>
  <si>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</si>
  <si>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</si>
  <si>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</si>
  <si>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</si>
  <si>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</si>
  <si>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</si>
  <si>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</si>
  <si>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</si>
  <si>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</si>
  <si>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</si>
  <si>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</si>
  <si>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</si>
  <si>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</si>
  <si>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</si>
  <si>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</si>
  <si>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</si>
  <si>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</si>
  <si>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</si>
  <si>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</si>
  <si>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</si>
  <si>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</si>
  <si>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</si>
  <si>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</si>
  <si>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</si>
  <si>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</si>
  <si>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</si>
  <si>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</si>
  <si>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</si>
  <si>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</si>
  <si>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</si>
  <si>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</si>
  <si>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</si>
  <si>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</si>
  <si>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</si>
  <si>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</si>
  <si>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</si>
  <si>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</si>
  <si>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</si>
  <si>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</si>
  <si>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</si>
  <si>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</si>
  <si>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</si>
  <si>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</si>
  <si>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</si>
  <si>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</si>
  <si>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</si>
  <si>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</si>
  <si>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</si>
  <si>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</si>
  <si>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</si>
  <si>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</si>
  <si>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</si>
  <si>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</si>
  <si>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</si>
  <si>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</si>
  <si>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</si>
  <si>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</si>
  <si>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</si>
  <si>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</si>
  <si>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</si>
  <si>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</si>
  <si>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</si>
  <si>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</si>
  <si>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</si>
  <si>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</si>
  <si>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</si>
  <si>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</si>
  <si>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</si>
  <si>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</si>
  <si>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</si>
  <si>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</si>
  <si>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</si>
  <si>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</si>
  <si>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</si>
  <si>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</si>
  <si>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</si>
  <si>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</si>
  <si>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</si>
  <si>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</si>
  <si>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</si>
  <si>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</si>
  <si>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</si>
  <si>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</si>
  <si>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</si>
  <si>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</si>
  <si>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</si>
  <si>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</si>
  <si>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</si>
  <si>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</si>
  <si>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</si>
  <si>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</si>
  <si>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</si>
  <si>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</si>
  <si>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</si>
  <si>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</si>
  <si>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</si>
  <si>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</si>
  <si>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</si>
  <si>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</si>
  <si>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</si>
  <si>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</si>
  <si>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</si>
  <si>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</si>
  <si>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</si>
  <si>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</si>
  <si>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</si>
  <si>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</si>
  <si>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</si>
  <si>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</si>
  <si>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</si>
  <si>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</si>
  <si>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</si>
  <si>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</si>
  <si>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</si>
  <si>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</si>
  <si>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</si>
  <si>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</si>
  <si>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</si>
  <si>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</si>
  <si>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</si>
  <si>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</si>
  <si>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</si>
  <si>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</si>
  <si>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</si>
  <si>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</si>
  <si>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</si>
  <si>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</si>
  <si>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</si>
  <si>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</si>
  <si>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</si>
  <si>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</si>
  <si>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</si>
  <si>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</si>
  <si>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</si>
  <si>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</si>
  <si>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</si>
  <si>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</si>
  <si>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</si>
  <si>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</si>
  <si>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</si>
  <si>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</si>
  <si>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</si>
  <si>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</si>
  <si>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</si>
  <si>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</si>
  <si>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</si>
  <si>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</si>
  <si>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</si>
  <si>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</si>
  <si>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</si>
  <si>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</si>
  <si>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</si>
  <si>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</si>
  <si>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</si>
  <si>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</si>
  <si>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</si>
  <si>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</si>
  <si>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</si>
  <si>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</si>
  <si>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</si>
  <si>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</si>
  <si>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</si>
  <si>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</si>
  <si>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</si>
  <si>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</si>
  <si>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</si>
  <si>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</si>
  <si>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</si>
  <si>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</si>
  <si>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</si>
  <si>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</si>
  <si>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</si>
  <si>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</si>
  <si>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</si>
  <si>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</si>
  <si>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</si>
  <si>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</si>
  <si>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</si>
  <si>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</si>
  <si>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</si>
  <si>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</si>
  <si>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</si>
  <si>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</si>
  <si>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</si>
  <si>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</si>
  <si>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</si>
  <si>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</si>
  <si>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</si>
  <si>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</si>
  <si>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</si>
  <si>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</si>
  <si>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</si>
  <si>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</si>
  <si>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</si>
  <si>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</si>
  <si>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</si>
  <si>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</si>
  <si>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</si>
  <si>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</si>
  <si>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</si>
  <si>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</si>
  <si>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</si>
  <si>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</si>
  <si>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</si>
  <si>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</si>
  <si>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</si>
  <si>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</si>
  <si>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</si>
  <si>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</si>
  <si>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</si>
  <si>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</si>
  <si>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</si>
  <si>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</si>
  <si>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</si>
  <si>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</si>
  <si>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</si>
  <si>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</si>
  <si>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</si>
  <si>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</si>
  <si>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</si>
  <si>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</si>
  <si>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</si>
  <si>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</si>
  <si>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</si>
  <si>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</si>
  <si>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</si>
  <si>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</si>
  <si>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</si>
  <si>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</si>
  <si>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</si>
  <si>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</si>
  <si>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</si>
  <si>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</si>
  <si>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</si>
  <si>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</si>
  <si>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</si>
  <si>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</si>
  <si>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</si>
  <si>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</si>
  <si>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</si>
  <si>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</si>
  <si>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</si>
  <si>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</si>
  <si>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</si>
  <si>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</si>
  <si>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</si>
  <si>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</si>
  <si>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</si>
  <si>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</si>
  <si>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</si>
  <si>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</si>
  <si>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</si>
  <si>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</si>
  <si>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</si>
  <si>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</si>
  <si>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</si>
  <si>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</si>
  <si>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</si>
  <si>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</si>
  <si>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</si>
  <si>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</si>
  <si>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</si>
  <si>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</si>
  <si>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</si>
  <si>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</si>
  <si>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</si>
  <si>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</si>
  <si>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</si>
  <si>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</si>
  <si>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</si>
  <si>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</si>
  <si>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</si>
  <si>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</si>
  <si>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</si>
  <si>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</si>
  <si>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</si>
  <si>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</si>
  <si>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</si>
  <si>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</si>
  <si>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</si>
  <si>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</si>
  <si>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</si>
  <si>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</si>
  <si>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</si>
  <si>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</si>
  <si>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</si>
  <si>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</si>
  <si>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</si>
  <si>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</si>
  <si>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</si>
  <si>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</si>
  <si>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</si>
  <si>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</si>
  <si>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</si>
  <si>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</si>
  <si>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</si>
  <si>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</si>
  <si>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</si>
  <si>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</si>
  <si>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</si>
  <si>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</si>
  <si>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</si>
  <si>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</si>
  <si>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</si>
  <si>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</si>
  <si>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</si>
  <si>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</si>
  <si>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</si>
  <si>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</si>
  <si>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</si>
  <si>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</si>
  <si>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</si>
  <si>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</si>
  <si>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</si>
  <si>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</si>
  <si>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</si>
  <si>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</si>
  <si>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</si>
  <si>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</si>
  <si>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</si>
  <si>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</si>
  <si>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</si>
  <si>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</si>
  <si>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</si>
  <si>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</si>
  <si>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</si>
  <si>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</si>
  <si>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</si>
  <si>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</si>
  <si>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</si>
  <si>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</si>
  <si>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</si>
  <si>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</si>
  <si>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</si>
  <si>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</si>
  <si>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</si>
  <si>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</si>
  <si>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</si>
  <si>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</si>
  <si>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</si>
  <si>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</si>
  <si>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</si>
  <si>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</si>
  <si>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</si>
  <si>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</si>
  <si>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</si>
  <si>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</si>
  <si>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</si>
  <si>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</si>
  <si>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</si>
  <si>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</si>
  <si>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</si>
  <si>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</si>
  <si>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</si>
  <si>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</si>
  <si>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</si>
  <si>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</si>
  <si>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</si>
  <si>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</si>
  <si>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</si>
  <si>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</si>
  <si>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</si>
  <si>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</si>
  <si>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</si>
  <si>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</si>
  <si>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</si>
  <si>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</si>
  <si>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</si>
  <si>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</si>
  <si>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</si>
  <si>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</si>
  <si>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</si>
  <si>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</si>
  <si>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</si>
  <si>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</si>
  <si>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</si>
  <si>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</si>
  <si>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</si>
  <si>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</si>
  <si>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</si>
  <si>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</si>
  <si>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</si>
  <si>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</si>
  <si>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</si>
  <si>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</si>
  <si>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</si>
  <si>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</si>
  <si>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</si>
  <si>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</si>
  <si>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</si>
  <si>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</si>
  <si>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</si>
  <si>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</si>
  <si>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</si>
  <si>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</si>
  <si>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</si>
  <si>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</si>
  <si>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</si>
  <si>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</si>
  <si>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</si>
  <si>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</si>
  <si>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</si>
  <si>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</si>
  <si>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</si>
  <si>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</si>
  <si>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</si>
  <si>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</si>
  <si>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</si>
  <si>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</si>
  <si>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</si>
  <si>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</si>
  <si>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</si>
  <si>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</si>
  <si>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</si>
  <si>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</si>
  <si>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</si>
  <si>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</si>
  <si>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</si>
  <si>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</si>
  <si>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</si>
  <si>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</si>
  <si>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</si>
  <si>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</si>
  <si>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</si>
  <si>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</si>
  <si>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</si>
  <si>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</si>
  <si>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</si>
  <si>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</si>
  <si>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</si>
  <si>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</si>
  <si>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</si>
  <si>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</si>
  <si>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</si>
  <si>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</si>
  <si>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</si>
  <si>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</si>
  <si>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</si>
  <si>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</si>
  <si>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</si>
  <si>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</si>
  <si>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</si>
  <si>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</si>
  <si>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</si>
  <si>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</si>
  <si>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</si>
  <si>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</si>
  <si>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</si>
  <si>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</si>
  <si>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</si>
  <si>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</si>
  <si>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</si>
  <si>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</si>
  <si>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</si>
  <si>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</si>
  <si>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</si>
  <si>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</si>
  <si>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</si>
  <si>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</si>
  <si>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</si>
  <si>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</si>
  <si>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</si>
  <si>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</si>
  <si>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</si>
  <si>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</si>
  <si>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</si>
  <si>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</si>
  <si>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</si>
  <si>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</si>
  <si>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</si>
  <si>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</si>
  <si>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</si>
  <si>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</si>
  <si>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</si>
  <si>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</si>
  <si>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</si>
  <si>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</si>
  <si>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</si>
  <si>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</si>
  <si>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</si>
  <si>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</si>
  <si>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</si>
  <si>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</si>
  <si>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</si>
  <si>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</si>
  <si>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</si>
  <si>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</si>
  <si>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</si>
  <si>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</si>
  <si>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</si>
  <si>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</si>
  <si>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</si>
  <si>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</si>
  <si>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</si>
  <si>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</si>
  <si>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</si>
  <si>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</si>
  <si>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</si>
  <si>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</si>
  <si>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</si>
  <si>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</si>
  <si>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</si>
  <si>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</si>
  <si>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</si>
  <si>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</si>
  <si>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</si>
  <si>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</si>
  <si>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</si>
  <si>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</si>
  <si>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</si>
  <si>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</si>
  <si>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</si>
  <si>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</si>
  <si>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</si>
  <si>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</si>
  <si>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</si>
  <si>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</si>
  <si>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</si>
  <si>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</si>
  <si>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</si>
  <si>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</si>
  <si>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</si>
  <si>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</si>
  <si>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</si>
  <si>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</si>
  <si>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</si>
  <si>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</si>
  <si>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</si>
  <si>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</si>
  <si>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</si>
  <si>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</si>
  <si>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</si>
  <si>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</si>
  <si>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</si>
  <si>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</si>
  <si>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</si>
  <si>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</si>
  <si>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</si>
  <si>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</si>
  <si>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</si>
  <si>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</si>
  <si>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</si>
  <si>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</si>
  <si>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</si>
  <si>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</si>
  <si>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</si>
  <si>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</si>
  <si>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</si>
  <si>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</si>
  <si>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</si>
  <si>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</si>
  <si>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</si>
  <si>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</si>
  <si>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</si>
  <si>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</si>
  <si>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</si>
  <si>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</si>
  <si>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</si>
  <si>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</si>
  <si>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</si>
  <si>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</si>
  <si>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</si>
  <si>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</si>
  <si>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</si>
  <si>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</si>
  <si>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</si>
  <si>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</si>
  <si>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</si>
  <si>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</si>
  <si>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</si>
  <si>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</si>
  <si>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</si>
  <si>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</si>
  <si>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</si>
  <si>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</si>
  <si>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</si>
  <si>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</si>
  <si>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</si>
  <si>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</si>
  <si>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</si>
  <si>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</si>
  <si>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</si>
  <si>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</si>
  <si>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</si>
  <si>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</si>
  <si>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</si>
  <si>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</si>
  <si>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</si>
  <si>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</si>
  <si>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</si>
  <si>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</si>
  <si>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</si>
  <si>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</si>
  <si>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</si>
  <si>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</si>
  <si>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</si>
  <si>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</si>
  <si>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</si>
  <si>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</si>
  <si>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</si>
  <si>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</si>
  <si>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</si>
  <si>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</si>
  <si>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</si>
  <si>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</si>
  <si>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</si>
  <si>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</si>
  <si>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</si>
  <si>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</si>
  <si>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</si>
  <si>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</si>
  <si>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</si>
  <si>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</si>
  <si>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</si>
  <si>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</si>
  <si>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</si>
  <si>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</si>
  <si>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</si>
  <si>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</si>
  <si>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</si>
  <si>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</si>
  <si>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</si>
  <si>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</si>
  <si>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</si>
  <si>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</si>
  <si>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</si>
  <si>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</si>
  <si>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</si>
  <si>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</si>
  <si>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</si>
  <si>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</si>
  <si>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</si>
  <si>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</si>
  <si>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</si>
  <si>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</si>
  <si>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</si>
  <si>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</si>
  <si>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</si>
  <si>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</si>
  <si>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</si>
  <si>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</si>
  <si>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</si>
  <si>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</si>
  <si>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</si>
  <si>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</si>
  <si>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</si>
  <si>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</si>
  <si>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</si>
  <si>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</si>
  <si>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</si>
  <si>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</si>
  <si>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</si>
  <si>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</si>
  <si>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</si>
  <si>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</si>
  <si>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</si>
  <si>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</si>
  <si>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</si>
  <si>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</si>
  <si>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</si>
  <si>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</si>
  <si>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</si>
  <si>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</si>
  <si>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</si>
  <si>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</si>
  <si>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</si>
  <si>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</si>
  <si>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</si>
  <si>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</si>
  <si>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</si>
  <si>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</si>
  <si>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</si>
  <si>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</si>
  <si>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</si>
  <si>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</si>
  <si>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</si>
  <si>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</si>
  <si>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</si>
  <si>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</si>
  <si>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</si>
  <si>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</si>
  <si>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</si>
  <si>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</si>
  <si>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</si>
  <si>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</si>
  <si>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</si>
  <si>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</si>
  <si>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</si>
  <si>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</si>
  <si>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</si>
  <si>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</si>
  <si>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</si>
  <si>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</si>
  <si>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</si>
  <si>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</si>
  <si>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</si>
  <si>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</si>
  <si>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</si>
  <si>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</si>
  <si>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</si>
  <si>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</si>
  <si>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</si>
  <si>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</si>
  <si>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</si>
  <si>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</si>
  <si>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</si>
  <si>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</si>
  <si>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</si>
  <si>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</si>
  <si>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</si>
  <si>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</si>
  <si>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</si>
  <si>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</si>
  <si>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</si>
  <si>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</si>
  <si>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</si>
  <si>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</si>
  <si>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</si>
  <si>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</si>
  <si>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</si>
  <si>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</si>
  <si>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</si>
  <si>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</si>
  <si>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</si>
  <si>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</si>
  <si>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</si>
  <si>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</si>
  <si>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</si>
  <si>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</si>
  <si>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</si>
  <si>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</si>
  <si>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</si>
  <si>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</si>
  <si>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</si>
  <si>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</si>
  <si>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</si>
  <si>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</si>
  <si>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</si>
  <si>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</si>
  <si>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</si>
  <si>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</si>
  <si>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</si>
  <si>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</si>
  <si>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</si>
  <si>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</si>
  <si>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</si>
  <si>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</si>
  <si>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</si>
  <si>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</si>
  <si>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</si>
  <si>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</si>
  <si>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</si>
  <si>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</si>
  <si>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</si>
  <si>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</si>
  <si>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</si>
  <si>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</si>
  <si>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</si>
  <si>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</si>
  <si>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</si>
  <si>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</si>
  <si>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</si>
  <si>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</si>
  <si>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</si>
  <si>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</si>
  <si>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</si>
  <si>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</si>
  <si>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</si>
  <si>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</si>
  <si>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</si>
  <si>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</si>
  <si>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</si>
  <si>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</si>
  <si>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</si>
  <si>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</si>
  <si>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</si>
  <si>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</si>
  <si>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</si>
  <si>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</si>
  <si>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</si>
  <si>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</si>
  <si>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</si>
  <si>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</si>
  <si>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</si>
  <si>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</si>
  <si>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</si>
  <si>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</si>
  <si>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</si>
  <si>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</si>
  <si>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</si>
  <si>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</si>
  <si>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</si>
  <si>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</si>
  <si>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</si>
  <si>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</si>
  <si>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</si>
  <si>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</si>
  <si>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</si>
  <si>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</si>
  <si>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</si>
  <si>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</si>
  <si>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</si>
  <si>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</si>
  <si>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</si>
  <si>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</si>
  <si>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</si>
  <si>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</si>
  <si>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</si>
  <si>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</si>
  <si>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</si>
  <si>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</si>
  <si>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</si>
  <si>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</si>
  <si>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</si>
  <si>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</si>
  <si>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</si>
  <si>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</si>
  <si>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</si>
  <si>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</si>
  <si>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</si>
  <si>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</si>
  <si>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</si>
  <si>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</si>
  <si>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</si>
  <si>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</si>
  <si>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</si>
  <si>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</si>
  <si>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</si>
  <si>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</si>
  <si>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</si>
  <si>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</si>
  <si>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</si>
  <si>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</si>
  <si>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</si>
  <si>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</si>
  <si>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</si>
  <si>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</si>
  <si>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</si>
  <si>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</si>
  <si>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</si>
  <si>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</si>
  <si>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</si>
  <si>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</si>
  <si>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</si>
  <si>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</si>
  <si>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</si>
  <si>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</si>
  <si>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</si>
  <si>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</si>
  <si>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</si>
  <si>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</si>
  <si>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</si>
  <si>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</si>
  <si>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</si>
  <si>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</si>
  <si>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</si>
  <si>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</si>
  <si>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</si>
  <si>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</si>
  <si>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</si>
  <si>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</si>
  <si>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</si>
  <si>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</si>
  <si>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</si>
  <si>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</si>
  <si>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</si>
  <si>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</si>
  <si>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</si>
  <si>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</si>
  <si>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</si>
  <si>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</si>
  <si>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</si>
  <si>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</si>
  <si>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</si>
  <si>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</si>
  <si>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</si>
  <si>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</si>
  <si>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</si>
  <si>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</si>
  <si>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</si>
  <si>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</si>
  <si>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</si>
  <si>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</si>
  <si>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</si>
  <si>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</si>
  <si>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</si>
  <si>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</si>
  <si>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</si>
  <si>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</si>
  <si>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</si>
  <si>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</si>
  <si>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</si>
  <si>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</si>
  <si>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</si>
  <si>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</si>
  <si>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</si>
  <si>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</si>
  <si>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</si>
  <si>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</si>
  <si>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</si>
  <si>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</si>
  <si>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</si>
  <si>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</si>
  <si>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</si>
  <si>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</si>
  <si>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</si>
  <si>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</si>
  <si>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</si>
  <si>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</si>
  <si>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</si>
  <si>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</si>
  <si>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</si>
  <si>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</si>
  <si>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</si>
  <si>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</si>
  <si>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</si>
  <si>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</si>
  <si>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</si>
  <si>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</si>
  <si>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</si>
  <si>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</si>
  <si>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</si>
  <si>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</si>
  <si>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</si>
  <si>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</si>
  <si>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</si>
  <si>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</si>
  <si>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</si>
  <si>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</si>
  <si>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</si>
  <si>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</si>
  <si>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</si>
  <si>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</si>
  <si>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</si>
  <si>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</si>
  <si>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</si>
  <si>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</si>
  <si>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</si>
  <si>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</si>
  <si>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</si>
  <si>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</si>
  <si>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</si>
  <si>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</si>
  <si>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</si>
  <si>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</si>
  <si>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</si>
  <si>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</si>
  <si>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</si>
  <si>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</si>
  <si>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</si>
  <si>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</si>
  <si>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</si>
  <si>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</si>
  <si>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</si>
  <si>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</si>
  <si>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</si>
  <si>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</si>
  <si>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</si>
  <si>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</si>
  <si>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</si>
  <si>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</si>
  <si>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</si>
  <si>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</si>
  <si>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</si>
  <si>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</si>
  <si>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</si>
  <si>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</si>
  <si>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</si>
  <si>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</si>
  <si>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</si>
  <si>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</si>
  <si>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</si>
  <si>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</si>
  <si>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</si>
  <si>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</si>
  <si>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</si>
  <si>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</si>
  <si>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</si>
  <si>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</si>
  <si>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</si>
  <si>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</si>
  <si>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</si>
  <si>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</si>
  <si>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</si>
  <si>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</si>
  <si>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</si>
  <si>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</si>
  <si>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</si>
  <si>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</si>
  <si>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</si>
  <si>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</si>
  <si>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</si>
  <si>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</si>
  <si>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</si>
  <si>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</si>
  <si>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</si>
  <si>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</si>
  <si>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</si>
  <si>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</si>
  <si>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</si>
  <si>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</si>
  <si>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</si>
  <si>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</si>
  <si>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</si>
  <si>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</si>
  <si>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</si>
  <si>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</si>
  <si>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</si>
  <si>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</si>
  <si>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</si>
  <si>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</si>
  <si>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</si>
  <si>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</si>
  <si>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</si>
  <si>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</si>
  <si>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</si>
  <si>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</si>
  <si>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</si>
  <si>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</si>
  <si>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</si>
  <si>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</si>
  <si>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</si>
  <si>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</si>
  <si>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</si>
  <si>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</si>
  <si>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</si>
  <si>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</si>
  <si>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</si>
  <si>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</si>
  <si>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</si>
  <si>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</si>
  <si>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</si>
  <si>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</si>
  <si>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</si>
  <si>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</si>
  <si>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</si>
  <si>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</si>
  <si>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</si>
  <si>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</si>
  <si>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</si>
  <si>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</si>
  <si>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</si>
  <si>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</si>
  <si>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</si>
  <si>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</si>
  <si>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</si>
  <si>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</si>
  <si>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</si>
  <si>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</si>
  <si>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</si>
  <si>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</si>
  <si>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</si>
  <si>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</si>
  <si>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</si>
  <si>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</si>
  <si>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</si>
  <si>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</si>
  <si>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</si>
  <si>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</si>
  <si>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</si>
  <si>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</si>
  <si>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</si>
  <si>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</si>
  <si>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</si>
  <si>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</si>
  <si>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</si>
  <si>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</si>
  <si>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</si>
  <si>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</si>
  <si>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</si>
  <si>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</si>
  <si>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</si>
  <si>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</si>
  <si>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</si>
  <si>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</si>
  <si>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</si>
  <si>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</si>
  <si>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</si>
  <si>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</si>
  <si>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</si>
  <si>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</si>
  <si>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</si>
  <si>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</si>
  <si>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</si>
  <si>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</si>
  <si>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</si>
  <si>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</si>
  <si>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</si>
  <si>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</si>
  <si>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</si>
  <si>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</si>
  <si>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</si>
  <si>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</si>
  <si>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</si>
  <si>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</si>
  <si>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</si>
  <si>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</si>
  <si>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</si>
  <si>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</si>
  <si>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</si>
  <si>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</si>
  <si>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</si>
  <si>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</si>
  <si>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</si>
  <si>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</si>
  <si>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</si>
  <si>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</si>
  <si>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</si>
  <si>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</si>
  <si>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</si>
  <si>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</si>
  <si>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</si>
  <si>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</si>
  <si>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</si>
  <si>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</si>
  <si>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</si>
  <si>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</si>
  <si>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</si>
  <si>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</si>
  <si>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</si>
  <si>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</si>
  <si>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</si>
  <si>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</si>
  <si>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</si>
  <si>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</si>
  <si>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</si>
  <si>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</si>
  <si>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</si>
  <si>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</si>
  <si>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</si>
  <si>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</si>
  <si>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</si>
  <si>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</si>
  <si>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</si>
  <si>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</si>
  <si>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</si>
  <si>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</si>
  <si>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</si>
  <si>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</si>
  <si>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</si>
  <si>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</si>
  <si>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</si>
  <si>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</si>
  <si>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</si>
  <si>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</si>
  <si>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</si>
  <si>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</si>
  <si>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</si>
  <si>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</si>
  <si>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</si>
  <si>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</si>
  <si>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</si>
  <si>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</si>
  <si>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</si>
  <si>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</si>
  <si>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</si>
  <si>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</si>
  <si>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</si>
  <si>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</si>
  <si>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</si>
  <si>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</si>
  <si>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</si>
  <si>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</si>
  <si>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</si>
  <si>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</si>
  <si>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</si>
  <si>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</si>
  <si>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</si>
  <si>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</si>
  <si>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</si>
  <si>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</si>
  <si>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</si>
  <si>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</si>
  <si>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</si>
  <si>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</si>
  <si>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</si>
  <si>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</si>
  <si>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</si>
  <si>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</si>
  <si>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</si>
  <si>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</si>
  <si>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</si>
  <si>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</si>
  <si>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</si>
  <si>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</si>
  <si>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</si>
  <si>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</si>
  <si>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</si>
  <si>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</si>
  <si>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</si>
  <si>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</si>
  <si>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</si>
  <si>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</si>
  <si>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</si>
  <si>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</si>
  <si>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</si>
  <si>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</si>
  <si>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</si>
  <si>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</si>
  <si>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</si>
  <si>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</si>
  <si>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</si>
  <si>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</si>
  <si>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</si>
  <si>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</si>
  <si>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</si>
  <si>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</si>
  <si>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</si>
  <si>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</si>
  <si>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</si>
  <si>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</si>
  <si>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</si>
  <si>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</si>
  <si>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</si>
  <si>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</si>
  <si>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</si>
  <si>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</si>
  <si>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</si>
  <si>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</si>
  <si>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</si>
  <si>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</si>
  <si>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</si>
  <si>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</si>
  <si>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</si>
  <si>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</si>
  <si>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</si>
  <si>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</si>
  <si>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</si>
  <si>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</si>
  <si>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</si>
  <si>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</si>
  <si>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</si>
  <si>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</si>
  <si>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</si>
  <si>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</si>
  <si>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</si>
  <si>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</si>
  <si>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</si>
  <si>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</si>
  <si>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</si>
  <si>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</si>
  <si>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</si>
  <si>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</si>
  <si>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</si>
  <si>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</si>
  <si>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</si>
  <si>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</si>
  <si>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</si>
  <si>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</si>
  <si>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</si>
  <si>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</si>
  <si>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</si>
  <si>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</si>
  <si>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</si>
  <si>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</si>
  <si>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</si>
  <si>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</si>
  <si>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</si>
  <si>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</si>
  <si>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</si>
  <si>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</si>
  <si>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</si>
  <si>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</si>
  <si>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</si>
  <si>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</si>
  <si>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</si>
  <si>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</si>
  <si>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</si>
  <si>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</si>
  <si>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</si>
  <si>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</si>
  <si>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</si>
  <si>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</si>
  <si>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</si>
  <si>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</si>
  <si>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</si>
  <si>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</si>
  <si>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</si>
  <si>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</si>
  <si>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</si>
  <si>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</si>
  <si>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</si>
  <si>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</si>
  <si>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</si>
  <si>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</si>
  <si>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</si>
  <si>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</si>
  <si>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</si>
  <si>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</si>
  <si>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</si>
  <si>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</si>
  <si>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</si>
  <si>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</si>
  <si>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</si>
  <si>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</si>
  <si>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</si>
  <si>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</si>
  <si>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</si>
  <si>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</si>
  <si>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</si>
  <si>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</si>
  <si>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</si>
  <si>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</si>
  <si>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</si>
  <si>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</si>
  <si>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</si>
  <si>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</si>
  <si>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</si>
  <si>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</si>
  <si>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</si>
  <si>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</si>
  <si>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</si>
  <si>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</si>
  <si>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</si>
  <si>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</si>
  <si>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</si>
  <si>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</si>
  <si>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</si>
  <si>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</si>
  <si>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</si>
  <si>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</si>
  <si>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</si>
  <si>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</si>
  <si>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</si>
  <si>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</si>
  <si>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</si>
  <si>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</si>
  <si>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</si>
  <si>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</si>
  <si>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</si>
  <si>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</si>
  <si>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</si>
  <si>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</si>
  <si>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</si>
  <si>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</si>
  <si>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</si>
  <si>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</si>
  <si>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</si>
  <si>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</si>
  <si>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</si>
  <si>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</si>
  <si>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</si>
  <si>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</si>
  <si>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</si>
  <si>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</si>
  <si>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</si>
  <si>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</si>
  <si>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</si>
  <si>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</si>
  <si>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</si>
  <si>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</si>
  <si>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</si>
  <si>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</si>
  <si>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</si>
  <si>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</si>
  <si>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</si>
  <si>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</si>
  <si>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</si>
  <si>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</si>
  <si>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</si>
  <si>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</si>
  <si>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</si>
  <si>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</si>
  <si>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</si>
  <si>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</si>
  <si>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</si>
  <si>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</si>
  <si>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</si>
  <si>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</si>
  <si>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</si>
  <si>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</si>
  <si>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</si>
  <si>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</si>
  <si>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</si>
  <si>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</si>
  <si>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</si>
  <si>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</si>
  <si>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</si>
  <si>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</si>
  <si>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</si>
  <si>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</si>
  <si>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</si>
  <si>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</si>
  <si>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</si>
  <si>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</si>
  <si>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</si>
  <si>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</si>
  <si>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</si>
  <si>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</si>
  <si>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</si>
  <si>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</si>
  <si>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</si>
  <si>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</si>
  <si>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</si>
  <si>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</si>
  <si>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</si>
  <si>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</si>
  <si>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</si>
  <si>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</si>
  <si>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</si>
  <si>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</si>
  <si>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</si>
  <si>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</si>
  <si>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</si>
  <si>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</si>
  <si>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</si>
  <si>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</si>
  <si>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</si>
  <si>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</si>
  <si>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</si>
  <si>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</si>
  <si>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</si>
  <si>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</si>
  <si>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</si>
  <si>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</si>
  <si>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</si>
  <si>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</si>
  <si>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</si>
  <si>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</si>
  <si>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</si>
  <si>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</si>
  <si>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</si>
  <si>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</si>
  <si>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</si>
  <si>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</si>
  <si>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</si>
  <si>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</si>
  <si>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</si>
  <si>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</si>
  <si>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</si>
  <si>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</si>
  <si>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</si>
  <si>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</si>
  <si>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</si>
  <si>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</si>
  <si>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</si>
  <si>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</si>
  <si>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</si>
  <si>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</si>
  <si>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</si>
  <si>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</si>
  <si>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</si>
  <si>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</si>
  <si>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</si>
  <si>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</si>
  <si>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</si>
  <si>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</si>
  <si>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</si>
  <si>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</si>
  <si>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</si>
  <si>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</si>
  <si>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</si>
  <si>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</si>
  <si>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</si>
  <si>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</si>
  <si>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</si>
  <si>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</si>
  <si>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</si>
  <si>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</si>
  <si>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</si>
  <si>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</si>
  <si>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</si>
  <si>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</si>
  <si>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</si>
  <si>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</si>
  <si>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</si>
  <si>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</si>
  <si>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</si>
  <si>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</si>
  <si>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</si>
  <si>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</si>
  <si>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</si>
  <si>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</si>
  <si>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</si>
  <si>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</si>
  <si>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</si>
  <si>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</si>
  <si>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</si>
  <si>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</si>
  <si>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</si>
  <si>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</si>
  <si>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</si>
  <si>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</si>
  <si>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</si>
  <si>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</si>
  <si>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</si>
  <si>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</si>
  <si>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</si>
  <si>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</si>
  <si>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</si>
  <si>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</si>
  <si>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</si>
  <si>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</si>
  <si>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</si>
  <si>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</si>
  <si>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</si>
  <si>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</si>
  <si>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</si>
  <si>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</si>
  <si>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</si>
  <si>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</si>
  <si>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</si>
  <si>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</si>
  <si>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</si>
  <si>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</si>
  <si>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</si>
  <si>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</si>
  <si>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</si>
  <si>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</si>
  <si>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</si>
  <si>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</si>
  <si>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</si>
  <si>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</si>
  <si>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</si>
  <si>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</si>
  <si>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</si>
  <si>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</si>
  <si>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</si>
  <si>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</si>
  <si>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</si>
  <si>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</si>
  <si>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</si>
  <si>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</si>
  <si>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</si>
  <si>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</si>
  <si>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</si>
  <si>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</si>
  <si>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</si>
  <si>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</si>
  <si>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</si>
  <si>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</si>
  <si>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</si>
  <si>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</si>
  <si>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</si>
  <si>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</si>
  <si>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</si>
  <si>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</si>
  <si>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</si>
  <si>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</si>
  <si>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</si>
  <si>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</si>
  <si>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</si>
  <si>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</si>
  <si>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</si>
  <si>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</si>
  <si>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</si>
  <si>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</si>
  <si>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</si>
  <si>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</si>
  <si>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</si>
  <si>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</si>
  <si>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</si>
  <si>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</si>
  <si>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</si>
  <si>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</si>
  <si>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</si>
  <si>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</si>
  <si>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</si>
  <si>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</si>
  <si>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</si>
  <si>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</si>
  <si>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</si>
  <si>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</si>
  <si>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</si>
  <si>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</si>
  <si>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</si>
  <si>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</si>
  <si>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</si>
  <si>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</si>
  <si>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</si>
  <si>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</si>
  <si>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</si>
  <si>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</si>
  <si>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</si>
  <si>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</si>
  <si>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</si>
  <si>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</si>
  <si>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</si>
  <si>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</si>
  <si>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</si>
  <si>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</si>
  <si>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</si>
  <si>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</si>
  <si>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</si>
  <si>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</si>
  <si>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</si>
  <si>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</si>
  <si>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</si>
  <si>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</si>
  <si>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</si>
  <si>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</si>
  <si>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</si>
  <si>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</si>
  <si>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</si>
  <si>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</si>
  <si>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</si>
  <si>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</si>
  <si>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</si>
  <si>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</si>
  <si>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</si>
  <si>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</si>
  <si>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</si>
  <si>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</si>
  <si>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</si>
  <si>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</si>
  <si>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</si>
  <si>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</si>
  <si>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</si>
  <si>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</si>
  <si>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</si>
  <si>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</si>
  <si>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</si>
  <si>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</si>
  <si>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</si>
  <si>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</si>
  <si>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</si>
  <si>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</si>
  <si>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</si>
  <si>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</si>
  <si>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</si>
  <si>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</si>
  <si>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</si>
  <si>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</si>
  <si>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</si>
  <si>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</si>
  <si>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</si>
  <si>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</si>
  <si>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</si>
  <si>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</si>
  <si>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</si>
  <si>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</si>
  <si>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</si>
  <si>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</si>
  <si>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</si>
  <si>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</si>
  <si>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</si>
  <si>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</si>
  <si>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</si>
  <si>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</si>
  <si>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</si>
  <si>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</si>
  <si>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</si>
  <si>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</si>
  <si>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</si>
  <si>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</si>
  <si>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</si>
  <si>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</si>
  <si>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</si>
  <si>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</si>
  <si>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</si>
  <si>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</si>
  <si>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</si>
  <si>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</si>
  <si>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</si>
  <si>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</si>
  <si>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</si>
  <si>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</si>
  <si>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</si>
  <si>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</si>
  <si>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</si>
  <si>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</si>
  <si>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</si>
  <si>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</si>
  <si>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</si>
  <si>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</si>
  <si>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</si>
  <si>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</si>
  <si>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</si>
  <si>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</si>
  <si>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</si>
  <si>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</si>
  <si>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</si>
  <si>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</si>
  <si>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</si>
  <si>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</si>
  <si>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</si>
  <si>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</si>
  <si>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</si>
  <si>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</si>
  <si>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</si>
  <si>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</si>
  <si>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</si>
  <si>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</si>
  <si>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</si>
  <si>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</si>
  <si>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</si>
  <si>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</si>
  <si>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</si>
  <si>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</si>
  <si>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</si>
  <si>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</si>
  <si>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</si>
  <si>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</si>
  <si>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</si>
  <si>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</si>
  <si>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</si>
  <si>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</si>
  <si>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</si>
  <si>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</si>
  <si>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</si>
  <si>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</si>
  <si>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</si>
  <si>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</si>
  <si>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</si>
  <si>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</si>
  <si>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</si>
  <si>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</si>
  <si>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</si>
  <si>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</si>
  <si>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</si>
  <si>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</si>
  <si>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</si>
  <si>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</si>
  <si>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</si>
  <si>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</si>
  <si>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</si>
  <si>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</si>
  <si>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</si>
  <si>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</si>
  <si>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</si>
  <si>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</si>
  <si>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</si>
  <si>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</si>
  <si>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</si>
  <si>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</si>
  <si>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</si>
  <si>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</si>
  <si>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</si>
  <si>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</si>
  <si>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</si>
  <si>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</si>
  <si>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</si>
  <si>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</si>
  <si>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</si>
  <si>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</si>
  <si>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</si>
  <si>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</si>
  <si>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</si>
  <si>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</si>
  <si>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</si>
  <si>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</si>
  <si>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</si>
  <si>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</si>
  <si>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</si>
  <si>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</si>
  <si>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</si>
  <si>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</si>
  <si>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</si>
  <si>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</si>
  <si>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</si>
  <si>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</si>
  <si>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</si>
  <si>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</si>
  <si>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</si>
  <si>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</si>
  <si>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</si>
  <si>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</si>
  <si>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</si>
  <si>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</si>
  <si>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</si>
  <si>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</si>
  <si>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</si>
  <si>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</si>
  <si>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</si>
  <si>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</si>
  <si>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</si>
  <si>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</si>
  <si>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</si>
  <si>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</si>
  <si>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</si>
  <si>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</si>
  <si>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</si>
  <si>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</si>
  <si>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</si>
  <si>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</si>
  <si>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</si>
  <si>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</si>
  <si>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</si>
  <si>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</si>
  <si>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</si>
  <si>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</si>
  <si>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</si>
  <si>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</si>
  <si>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</si>
  <si>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</si>
  <si>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</si>
  <si>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</si>
  <si>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</si>
  <si>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</si>
  <si>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</si>
  <si>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</si>
  <si>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</si>
  <si>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</si>
  <si>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</si>
  <si>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</si>
  <si>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</si>
  <si>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</si>
  <si>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</si>
  <si>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</si>
  <si>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</si>
  <si>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</si>
  <si>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</si>
  <si>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</si>
  <si>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</si>
  <si>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</si>
  <si>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</si>
  <si>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</si>
  <si>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</si>
  <si>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</si>
  <si>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</si>
  <si>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</si>
  <si>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</si>
  <si>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</si>
  <si>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</si>
  <si>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</si>
  <si>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</si>
  <si>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</si>
  <si>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</si>
  <si>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</si>
  <si>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</si>
  <si>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</si>
  <si>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</si>
  <si>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</si>
  <si>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</si>
  <si>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</si>
  <si>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</si>
  <si>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</si>
  <si>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</si>
  <si>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</si>
  <si>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</si>
  <si>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</si>
  <si>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</si>
  <si>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</si>
  <si>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</si>
  <si>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</si>
  <si>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</si>
  <si>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</si>
  <si>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</si>
  <si>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</si>
  <si>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</si>
  <si>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</si>
  <si>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</si>
  <si>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</si>
  <si>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</si>
  <si>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</si>
  <si>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</si>
  <si>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</si>
  <si>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</si>
  <si>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</si>
  <si>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</si>
  <si>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</si>
  <si>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</si>
  <si>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</si>
  <si>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</si>
  <si>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</si>
  <si>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</si>
  <si>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</si>
  <si>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</si>
  <si>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</si>
  <si>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</si>
  <si>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</si>
  <si>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</si>
  <si>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</si>
  <si>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</si>
  <si>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</si>
  <si>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</si>
  <si>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</si>
  <si>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</si>
  <si>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</si>
  <si>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</si>
  <si>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</si>
  <si>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</si>
  <si>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</si>
  <si>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</si>
  <si>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</si>
  <si>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</si>
  <si>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</si>
  <si>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</si>
  <si>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</si>
  <si>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</si>
  <si>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</si>
  <si>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</si>
  <si>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</si>
  <si>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</si>
  <si>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</si>
  <si>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</si>
  <si>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</si>
  <si>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</si>
  <si>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</si>
  <si>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</si>
  <si>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</si>
  <si>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</si>
  <si>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</si>
  <si>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</si>
  <si>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</si>
  <si>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</si>
  <si>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</si>
  <si>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</si>
  <si>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</si>
  <si>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</si>
  <si>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</si>
  <si>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</si>
  <si>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</si>
  <si>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</si>
  <si>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</si>
  <si>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</si>
  <si>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</si>
  <si>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</si>
  <si>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</si>
  <si>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</si>
  <si>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</si>
  <si>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</si>
  <si>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</si>
  <si>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</si>
  <si>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</si>
  <si>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</si>
  <si>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</si>
  <si>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</si>
  <si>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</si>
  <si>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</si>
  <si>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</si>
  <si>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</si>
  <si>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</si>
  <si>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</si>
  <si>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</si>
  <si>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</si>
  <si>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</si>
  <si>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</si>
  <si>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</si>
  <si>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</si>
  <si>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</si>
  <si>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</si>
  <si>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</si>
  <si>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</si>
  <si>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</si>
  <si>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</si>
  <si>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</si>
  <si>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</si>
  <si>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</si>
  <si>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</si>
  <si>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</si>
  <si>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</si>
  <si>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</si>
  <si>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</si>
  <si>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</si>
  <si>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</si>
  <si>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</si>
  <si>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</si>
  <si>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</si>
  <si>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</si>
  <si>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</si>
  <si>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</si>
  <si>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</si>
  <si>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</si>
  <si>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</si>
  <si>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</si>
  <si>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</si>
  <si>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</si>
  <si>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</si>
  <si>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</si>
  <si>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</si>
  <si>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</si>
  <si>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</si>
  <si>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</si>
  <si>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</si>
  <si>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</si>
  <si>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</si>
  <si>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</si>
  <si>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</si>
  <si>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</si>
  <si>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</si>
  <si>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</si>
  <si>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</si>
  <si>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</si>
  <si>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</si>
  <si>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</si>
  <si>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</si>
  <si>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</si>
  <si>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</si>
  <si>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</si>
  <si>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</si>
  <si>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</si>
  <si>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</si>
  <si>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</si>
  <si>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</si>
  <si>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</si>
  <si>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</si>
  <si>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</si>
  <si>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</si>
  <si>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</si>
  <si>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</si>
  <si>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</si>
  <si>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</si>
  <si>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</si>
  <si>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</si>
  <si>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</si>
  <si>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</si>
  <si>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</si>
  <si>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</si>
  <si>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</si>
  <si>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</si>
  <si>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</si>
  <si>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</si>
  <si>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</si>
  <si>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</si>
  <si>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</si>
  <si>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</si>
  <si>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</si>
  <si>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</si>
  <si>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</si>
  <si>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</si>
  <si>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</si>
  <si>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</si>
  <si>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</si>
  <si>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</si>
  <si>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</si>
  <si>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</si>
  <si>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</si>
  <si>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</si>
  <si>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</si>
  <si>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</si>
  <si>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</si>
  <si>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</si>
  <si>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</si>
  <si>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</si>
  <si>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</si>
  <si>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</si>
  <si>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</si>
  <si>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</si>
  <si>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</si>
  <si>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</si>
  <si>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</si>
  <si>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</si>
  <si>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</si>
  <si>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</si>
  <si>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</si>
  <si>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</si>
  <si>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</si>
  <si>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</si>
  <si>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</si>
  <si>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</si>
  <si>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</si>
  <si>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</si>
  <si>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</si>
  <si>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</si>
  <si>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</si>
  <si>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</si>
  <si>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</si>
  <si>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</si>
  <si>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</si>
  <si>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</si>
  <si>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</si>
  <si>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</si>
  <si>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</si>
  <si>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</si>
  <si>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</si>
  <si>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</si>
  <si>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</si>
  <si>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</si>
  <si>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</si>
  <si>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</si>
  <si>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</si>
  <si>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</si>
  <si>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</si>
  <si>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</si>
  <si>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</si>
  <si>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</si>
  <si>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</si>
  <si>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</si>
  <si>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</si>
  <si>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</si>
  <si>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</si>
  <si>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</si>
  <si>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</si>
  <si>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</si>
  <si>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</si>
  <si>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</si>
  <si>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</si>
  <si>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</si>
  <si>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</si>
  <si>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</si>
  <si>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</si>
  <si>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</si>
  <si>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</si>
  <si>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</si>
  <si>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</si>
  <si>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</si>
  <si>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</si>
  <si>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</si>
  <si>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</si>
  <si>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</si>
  <si>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</si>
  <si>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</si>
  <si>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</si>
  <si>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</si>
  <si>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</si>
  <si>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</si>
  <si>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</si>
  <si>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</si>
  <si>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</si>
  <si>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</si>
  <si>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</si>
  <si>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</si>
  <si>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</si>
  <si>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</si>
  <si>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</si>
  <si>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</si>
  <si>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</si>
  <si>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</si>
  <si>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</si>
  <si>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</si>
  <si>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</si>
  <si>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</si>
  <si>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</si>
  <si>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</si>
  <si>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</si>
  <si>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</si>
  <si>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</si>
  <si>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</si>
  <si>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</si>
  <si>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</si>
  <si>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</si>
  <si>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</si>
  <si>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</si>
  <si>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</si>
  <si>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</si>
  <si>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</si>
  <si>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</si>
  <si>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</si>
  <si>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</si>
  <si>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</si>
  <si>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</si>
  <si>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</si>
  <si>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</si>
  <si>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</si>
  <si>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</si>
  <si>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</si>
  <si>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</si>
  <si>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</si>
  <si>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</si>
  <si>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</si>
  <si>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</si>
  <si>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</si>
  <si>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</si>
  <si>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</si>
  <si>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</si>
  <si>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</si>
  <si>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</si>
  <si>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</si>
  <si>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</si>
  <si>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</si>
  <si>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</si>
  <si>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</si>
  <si>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</si>
  <si>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</si>
  <si>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</si>
  <si>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</si>
  <si>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</si>
  <si>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</si>
  <si>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</si>
  <si>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</si>
  <si>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</si>
  <si>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</si>
  <si>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</si>
  <si>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</si>
  <si>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</si>
  <si>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</si>
  <si>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</si>
  <si>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</si>
  <si>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</si>
  <si>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</si>
  <si>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</si>
  <si>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</si>
  <si>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</si>
  <si>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</si>
  <si>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</si>
  <si>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</si>
  <si>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</si>
  <si>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</si>
  <si>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</si>
  <si>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</si>
  <si>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</si>
  <si>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</si>
  <si>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</si>
  <si>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</si>
  <si>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</si>
  <si>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</si>
  <si>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</si>
  <si>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</si>
  <si>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</si>
  <si>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</si>
  <si>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</si>
  <si>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</si>
  <si>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</si>
  <si>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</si>
  <si>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</si>
  <si>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</si>
  <si>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</si>
  <si>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</si>
  <si>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</si>
  <si>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</si>
  <si>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</si>
  <si>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</si>
  <si>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</si>
  <si>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</si>
  <si>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</si>
  <si>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</si>
  <si>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</si>
  <si>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</si>
  <si>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</si>
  <si>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</si>
  <si>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</si>
  <si>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</si>
  <si>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</si>
  <si>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</si>
  <si>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</si>
  <si>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</si>
  <si>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</si>
  <si>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</si>
  <si>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</si>
  <si>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</si>
  <si>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</si>
  <si>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</si>
  <si>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</si>
  <si>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</si>
  <si>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</si>
  <si>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</si>
  <si>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</si>
  <si>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</si>
  <si>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</si>
  <si>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</si>
  <si>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</si>
  <si>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</si>
  <si>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</si>
  <si>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</si>
  <si>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</si>
  <si>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</si>
  <si>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</si>
  <si>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</si>
  <si>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</si>
  <si>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</si>
  <si>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</si>
  <si>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</si>
  <si>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</si>
  <si>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</si>
  <si>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</si>
  <si>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</si>
  <si>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</si>
  <si>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</si>
  <si>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</si>
  <si>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</si>
  <si>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</si>
  <si>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</si>
  <si>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</si>
  <si>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</si>
  <si>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</si>
  <si>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</si>
  <si>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</si>
  <si>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</si>
  <si>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</si>
  <si>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</si>
  <si>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</si>
  <si>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</si>
  <si>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</si>
  <si>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</si>
  <si>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</si>
  <si>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</si>
  <si>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</si>
  <si>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</si>
  <si>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</si>
  <si>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</si>
  <si>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</si>
  <si>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</si>
  <si>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</si>
  <si>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</si>
  <si>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</si>
  <si>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</si>
  <si>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</si>
  <si>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</si>
  <si>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</si>
  <si>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</si>
  <si>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</si>
  <si>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</si>
  <si>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</si>
  <si>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</si>
  <si>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</si>
  <si>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</si>
  <si>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</si>
  <si>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</si>
  <si>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</si>
  <si>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</si>
  <si>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</si>
  <si>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</si>
  <si>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</si>
  <si>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</si>
  <si>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</si>
  <si>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</si>
  <si>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</si>
  <si>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</si>
  <si>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</si>
  <si>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</si>
  <si>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</si>
  <si>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</si>
  <si>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</si>
  <si>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</si>
  <si>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</si>
  <si>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</si>
  <si>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</si>
  <si>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</si>
  <si>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</si>
  <si>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</si>
  <si>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</si>
  <si>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</si>
  <si>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</si>
  <si>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</si>
  <si>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</si>
  <si>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</si>
  <si>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</si>
  <si>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</si>
  <si>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</si>
  <si>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</si>
  <si>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</si>
  <si>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</si>
  <si>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</si>
  <si>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</si>
  <si>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</si>
  <si>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</si>
  <si>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</si>
  <si>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</si>
  <si>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</si>
  <si>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</si>
  <si>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</si>
  <si>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</si>
  <si>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</si>
  <si>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</si>
  <si>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</si>
  <si>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</si>
  <si>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</si>
  <si>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</si>
  <si>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</si>
  <si>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</si>
  <si>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</si>
  <si>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</si>
  <si>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</si>
  <si>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</si>
  <si>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</si>
  <si>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</si>
  <si>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</si>
  <si>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</si>
  <si>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</si>
  <si>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</si>
  <si>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</si>
  <si>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</si>
  <si>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</si>
  <si>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</si>
  <si>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</si>
  <si>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</si>
  <si>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</si>
  <si>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</si>
  <si>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</si>
  <si>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</si>
  <si>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</si>
  <si>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</si>
  <si>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</si>
  <si>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</si>
  <si>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</si>
  <si>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</si>
  <si>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</si>
  <si>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</si>
  <si>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</si>
  <si>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</si>
  <si>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</si>
  <si>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</si>
  <si>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</si>
  <si>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</si>
  <si>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</si>
  <si>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</si>
  <si>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</si>
  <si>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</si>
  <si>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</si>
  <si>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</si>
  <si>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</si>
  <si>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</si>
  <si>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</si>
  <si>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</si>
  <si>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</si>
  <si>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</si>
  <si>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</si>
  <si>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</si>
  <si>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</si>
  <si>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</si>
  <si>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</si>
  <si>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</si>
  <si>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</si>
  <si>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</si>
  <si>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</si>
  <si>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</si>
  <si>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</si>
  <si>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</si>
  <si>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</si>
  <si>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</si>
  <si>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</si>
  <si>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</si>
  <si>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</si>
  <si>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</si>
  <si>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</si>
  <si>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</si>
  <si>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</si>
  <si>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</si>
  <si>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</si>
  <si>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</si>
  <si>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</si>
  <si>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</si>
  <si>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</si>
  <si>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</si>
  <si>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</si>
  <si>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</si>
  <si>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</si>
  <si>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</si>
  <si>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</si>
  <si>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</si>
  <si>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</si>
  <si>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</si>
  <si>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</si>
  <si>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</si>
  <si>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</si>
  <si>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</si>
  <si>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</si>
  <si>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</si>
  <si>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</si>
  <si>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</si>
  <si>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</si>
  <si>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</si>
  <si>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</si>
  <si>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</si>
  <si>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</si>
  <si>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</si>
  <si>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</si>
  <si>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</si>
  <si>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</si>
  <si>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</si>
  <si>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</si>
  <si>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</si>
  <si>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</si>
  <si>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</si>
  <si>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</si>
  <si>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</si>
  <si>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</si>
  <si>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</si>
  <si>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</si>
  <si>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</si>
  <si>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</si>
  <si>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</si>
  <si>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</si>
  <si>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</si>
  <si>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</si>
  <si>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</si>
  <si>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</si>
  <si>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</si>
  <si>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</si>
  <si>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</si>
  <si>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</si>
  <si>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</si>
  <si>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</si>
  <si>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</si>
  <si>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</si>
  <si>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</si>
  <si>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</si>
  <si>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</si>
  <si>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</si>
  <si>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</si>
  <si>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</si>
  <si>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</si>
  <si>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</si>
  <si>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</si>
  <si>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</si>
  <si>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</si>
  <si>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</si>
  <si>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</si>
  <si>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</si>
  <si>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</si>
  <si>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</si>
  <si>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</si>
  <si>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</si>
  <si>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</si>
  <si>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</si>
  <si>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</si>
  <si>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</si>
  <si>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</si>
  <si>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</si>
  <si>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</si>
  <si>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</si>
  <si>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</si>
  <si>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</si>
  <si>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</si>
  <si>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</si>
  <si>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</si>
  <si>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</si>
  <si>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</si>
  <si>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</si>
  <si>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</si>
  <si>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</si>
  <si>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</si>
  <si>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</si>
  <si>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</si>
  <si>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</si>
  <si>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</si>
  <si>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</si>
  <si>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</si>
  <si>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</si>
  <si>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</si>
  <si>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</si>
  <si>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</si>
  <si>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</si>
  <si>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</si>
  <si>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</si>
  <si>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</si>
  <si>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</si>
  <si>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</si>
  <si>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</si>
  <si>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</si>
  <si>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</si>
  <si>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</si>
  <si>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</si>
  <si>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</si>
  <si>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</si>
  <si>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</si>
  <si>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</si>
  <si>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</si>
  <si>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</si>
  <si>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</si>
  <si>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</si>
  <si>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</si>
  <si>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</si>
  <si>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</si>
  <si>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</si>
  <si>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</si>
  <si>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</si>
  <si>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</si>
  <si>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</si>
  <si>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</si>
  <si>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</si>
  <si>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</si>
  <si>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</si>
  <si>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</si>
  <si>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</si>
  <si>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</si>
  <si>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</si>
  <si>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</si>
  <si>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</si>
  <si>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</si>
  <si>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</si>
  <si>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</si>
  <si>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</si>
  <si>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</si>
  <si>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</si>
  <si>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</si>
  <si>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</si>
  <si>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</si>
  <si>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</si>
  <si>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</si>
  <si>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</si>
  <si>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</si>
  <si>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</si>
  <si>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</si>
  <si>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</si>
  <si>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</si>
  <si>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</si>
  <si>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</si>
  <si>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</si>
  <si>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</si>
  <si>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</si>
  <si>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</si>
  <si>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</si>
  <si>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</si>
  <si>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</si>
  <si>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</si>
  <si>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</si>
  <si>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</si>
  <si>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</si>
  <si>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</si>
  <si>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</si>
  <si>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</si>
  <si>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</si>
  <si>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</si>
  <si>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</si>
  <si>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</si>
  <si>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</si>
  <si>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</si>
  <si>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</si>
  <si>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</si>
  <si>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</si>
  <si>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</si>
  <si>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</si>
  <si>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</si>
  <si>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</si>
  <si>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</si>
  <si>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</si>
  <si>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</si>
  <si>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</si>
  <si>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</si>
  <si>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</si>
  <si>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</si>
  <si>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</si>
  <si>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</si>
  <si>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</si>
  <si>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</si>
  <si>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</si>
  <si>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</si>
  <si>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</si>
  <si>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</si>
  <si>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</si>
  <si>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</si>
  <si>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</si>
  <si>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</si>
  <si>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</si>
  <si>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</si>
  <si>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</si>
  <si>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</si>
  <si>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</si>
  <si>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</si>
  <si>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</si>
  <si>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</si>
  <si>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</si>
  <si>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</si>
  <si>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</si>
  <si>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</si>
  <si>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</si>
  <si>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</si>
  <si>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</si>
  <si>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</si>
  <si>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</si>
  <si>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</si>
  <si>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</si>
  <si>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</si>
  <si>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</si>
  <si>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</si>
  <si>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</si>
  <si>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</si>
  <si>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</si>
  <si>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</si>
  <si>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</si>
  <si>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</si>
  <si>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</si>
  <si>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</si>
  <si>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</si>
  <si>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</si>
  <si>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</si>
  <si>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</si>
  <si>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</si>
  <si>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</si>
  <si>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</si>
  <si>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</si>
  <si>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</si>
  <si>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</si>
  <si>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</si>
  <si>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</si>
  <si>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</si>
  <si>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</si>
  <si>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</si>
  <si>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</si>
  <si>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</si>
  <si>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</si>
  <si>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</si>
  <si>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</si>
  <si>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</si>
  <si>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</si>
  <si>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</si>
  <si>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</si>
  <si>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</si>
  <si>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</si>
  <si>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</si>
  <si>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</si>
  <si>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</si>
  <si>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</si>
  <si>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</si>
  <si>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</si>
  <si>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</si>
  <si>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</si>
  <si>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</si>
  <si>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</si>
  <si>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</si>
  <si>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</si>
  <si>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</si>
  <si>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</si>
  <si>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</si>
  <si>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</si>
  <si>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</si>
  <si>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</si>
  <si>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</si>
  <si>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</si>
  <si>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</si>
  <si>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</si>
  <si>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</si>
  <si>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</si>
  <si>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</si>
  <si>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</si>
  <si>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</si>
  <si>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</si>
  <si>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</si>
  <si>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</si>
  <si>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</si>
  <si>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</si>
  <si>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</si>
  <si>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</si>
  <si>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</si>
  <si>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</si>
  <si>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</si>
  <si>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</si>
  <si>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</si>
  <si>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</si>
  <si>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</si>
  <si>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</si>
  <si>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</si>
  <si>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</si>
  <si>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</si>
  <si>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</si>
  <si>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</si>
  <si>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</si>
  <si>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</si>
  <si>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</si>
  <si>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</si>
  <si>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</si>
  <si>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</si>
  <si>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</si>
  <si>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</si>
  <si>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</si>
  <si>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</si>
  <si>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</si>
  <si>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</si>
  <si>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</si>
  <si>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</si>
  <si>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</si>
  <si>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</si>
  <si>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</si>
  <si>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</si>
  <si>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</si>
  <si>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</si>
  <si>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</si>
  <si>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</si>
  <si>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</si>
  <si>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</si>
  <si>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</si>
  <si>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</si>
  <si>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</si>
  <si>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</si>
  <si>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</si>
  <si>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</si>
  <si>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</si>
  <si>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</si>
  <si>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</si>
  <si>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</si>
  <si>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</si>
  <si>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</si>
  <si>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</si>
  <si>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</si>
  <si>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</si>
  <si>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</si>
  <si>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</si>
  <si>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</si>
  <si>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</si>
  <si>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</si>
  <si>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</si>
  <si>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</si>
  <si>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</si>
  <si>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</si>
  <si>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</si>
  <si>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</si>
  <si>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</si>
  <si>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</si>
  <si>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</si>
  <si>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</si>
  <si>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</si>
  <si>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</si>
  <si>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</si>
  <si>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</si>
  <si>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</si>
  <si>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</si>
  <si>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</si>
  <si>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</si>
  <si>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</si>
  <si>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</si>
  <si>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</si>
  <si>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</si>
  <si>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</si>
  <si>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</si>
  <si>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</si>
  <si>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</si>
  <si>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</si>
  <si>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</si>
  <si>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</si>
  <si>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</si>
  <si>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</si>
  <si>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</si>
  <si>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</si>
  <si>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</si>
  <si>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</si>
  <si>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</si>
  <si>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</si>
  <si>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</si>
  <si>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</si>
  <si>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</si>
  <si>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</si>
  <si>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</si>
  <si>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</si>
  <si>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</si>
  <si>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</si>
  <si>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</si>
  <si>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</si>
  <si>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</si>
  <si>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</si>
  <si>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</si>
  <si>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</si>
  <si>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</si>
  <si>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</si>
  <si>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</si>
  <si>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</si>
  <si>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</si>
  <si>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</si>
  <si>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</si>
  <si>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</si>
  <si>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</si>
  <si>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</si>
  <si>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</si>
  <si>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</si>
  <si>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</si>
  <si>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</si>
  <si>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</si>
  <si>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</si>
  <si>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</si>
  <si>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</si>
  <si>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</si>
  <si>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</si>
  <si>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</si>
  <si>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</si>
  <si>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</si>
  <si>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</si>
  <si>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</si>
  <si>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</si>
  <si>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</si>
  <si>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</si>
  <si>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</si>
  <si>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</si>
  <si>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</si>
  <si>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</si>
  <si>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</si>
  <si>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</si>
  <si>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</si>
  <si>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</si>
  <si>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</si>
  <si>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</si>
  <si>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</si>
  <si>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</si>
  <si>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</si>
  <si>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</si>
  <si>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</si>
  <si>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</si>
  <si>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</si>
  <si>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</si>
  <si>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</si>
  <si>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</si>
  <si>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</si>
  <si>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</si>
  <si>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</si>
  <si>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</si>
  <si>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</si>
  <si>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</si>
  <si>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</si>
  <si>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</si>
  <si>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</si>
  <si>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</si>
  <si>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</si>
  <si>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</si>
  <si>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</si>
  <si>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</si>
  <si>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</si>
  <si>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</si>
  <si>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</si>
  <si>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</si>
  <si>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</si>
  <si>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</si>
  <si>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</si>
  <si>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</si>
  <si>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</si>
  <si>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</si>
  <si>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</si>
  <si>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</si>
  <si>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</si>
  <si>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</si>
  <si>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</si>
  <si>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</si>
  <si>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</si>
  <si>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</si>
  <si>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</si>
  <si>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</si>
  <si>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</si>
  <si>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</si>
  <si>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</si>
  <si>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</si>
  <si>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</si>
  <si>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</si>
  <si>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</si>
  <si>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</si>
  <si>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</si>
  <si>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</si>
  <si>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</si>
  <si>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</si>
  <si>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</si>
  <si>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</si>
  <si>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</si>
  <si>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</si>
  <si>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</si>
  <si>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</si>
  <si>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</si>
  <si>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</si>
  <si>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</si>
  <si>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</si>
  <si>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</si>
  <si>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</si>
  <si>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</si>
  <si>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</si>
  <si>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</si>
  <si>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</si>
  <si>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</si>
  <si>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</si>
  <si>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</si>
  <si>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</si>
  <si>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</si>
  <si>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</si>
  <si>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</si>
  <si>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</si>
  <si>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</si>
  <si>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</si>
  <si>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</si>
  <si>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</si>
  <si>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</si>
  <si>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</si>
  <si>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</si>
  <si>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</si>
  <si>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</si>
  <si>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</si>
  <si>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</si>
  <si>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</si>
  <si>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</si>
  <si>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</si>
  <si>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</si>
  <si>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</si>
  <si>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</si>
  <si>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</si>
  <si>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</si>
  <si>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</si>
  <si>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</si>
  <si>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</si>
  <si>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</si>
  <si>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</si>
  <si>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</si>
  <si>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</si>
  <si>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</si>
  <si>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</si>
  <si>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</si>
  <si>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</si>
  <si>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</si>
  <si>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</si>
  <si>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</si>
  <si>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</si>
  <si>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</si>
  <si>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</si>
  <si>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</si>
  <si>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</si>
  <si>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</si>
  <si>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</si>
  <si>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</si>
  <si>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</si>
  <si>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</si>
  <si>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</si>
  <si>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</si>
  <si>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</si>
  <si>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</si>
  <si>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</si>
  <si>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</si>
  <si>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</si>
  <si>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</si>
  <si>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</si>
  <si>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</si>
  <si>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</si>
  <si>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</si>
  <si>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</si>
  <si>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</si>
  <si>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</si>
  <si>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</si>
  <si>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</si>
  <si>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</si>
  <si>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</si>
  <si>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</si>
  <si>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</si>
  <si>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</si>
  <si>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</si>
  <si>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</si>
  <si>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</si>
  <si>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</si>
  <si>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</si>
  <si>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</si>
  <si>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</si>
  <si>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</si>
  <si>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</si>
  <si>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</si>
  <si>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</si>
  <si>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</si>
  <si>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</si>
  <si>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</si>
  <si>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</si>
  <si>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</si>
  <si>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</si>
  <si>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</si>
  <si>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</si>
  <si>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</si>
  <si>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</si>
  <si>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</si>
  <si>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</si>
  <si>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</si>
  <si>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</si>
  <si>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</si>
  <si>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</si>
  <si>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</si>
  <si>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</si>
  <si>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</si>
  <si>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</si>
  <si>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</si>
  <si>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</si>
  <si>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</si>
  <si>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</si>
  <si>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</si>
  <si>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</si>
  <si>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</si>
  <si>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</si>
  <si>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</si>
  <si>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</si>
  <si>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</si>
  <si>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</si>
  <si>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</si>
  <si>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</si>
  <si>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</si>
  <si>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</si>
  <si>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</si>
  <si>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</si>
  <si>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</si>
  <si>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</si>
  <si>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</si>
  <si>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</si>
  <si>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</si>
  <si>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</si>
  <si>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</si>
  <si>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</si>
  <si>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</si>
  <si>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</si>
  <si>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</si>
  <si>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</si>
  <si>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</si>
  <si>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</si>
  <si>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</si>
  <si>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</si>
  <si>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</si>
  <si>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</si>
  <si>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</si>
  <si>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</si>
  <si>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</si>
  <si>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</si>
  <si>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</si>
  <si>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</si>
  <si>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</si>
  <si>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</si>
  <si>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</si>
  <si>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</si>
  <si>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</si>
  <si>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</si>
  <si>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</si>
  <si>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</si>
  <si>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</si>
  <si>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</si>
  <si>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</si>
  <si>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</si>
  <si>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</si>
  <si>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</si>
  <si>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</si>
  <si>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</si>
  <si>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</si>
  <si>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</si>
  <si>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</si>
  <si>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</si>
  <si>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</si>
  <si>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</si>
  <si>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</si>
  <si>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</si>
  <si>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</si>
  <si>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</si>
  <si>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</si>
  <si>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</si>
  <si>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</si>
  <si>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</si>
  <si>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</si>
  <si>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</si>
  <si>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</si>
  <si>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</si>
  <si>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</si>
  <si>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</si>
  <si>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</si>
  <si>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</si>
  <si>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</si>
  <si>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</si>
  <si>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</si>
  <si>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</si>
  <si>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</si>
  <si>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</si>
  <si>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</si>
  <si>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</si>
  <si>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</si>
  <si>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</si>
  <si>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</si>
  <si>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</si>
  <si>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</si>
  <si>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</si>
  <si>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</si>
  <si>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</si>
  <si>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</si>
  <si>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</si>
  <si>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</si>
  <si>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</si>
  <si>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</si>
  <si>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</si>
  <si>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</si>
  <si>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</si>
  <si>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</si>
  <si>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</si>
  <si>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</si>
  <si>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</si>
  <si>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</si>
  <si>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</si>
  <si>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</si>
  <si>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</si>
  <si>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</si>
  <si>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</si>
  <si>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</si>
  <si>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</si>
  <si>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</si>
  <si>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</si>
  <si>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</si>
  <si>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</si>
  <si>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</si>
  <si>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</si>
  <si>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</si>
  <si>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</si>
  <si>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</si>
  <si>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</si>
  <si>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</si>
  <si>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</si>
  <si>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</si>
  <si>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</si>
  <si>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</si>
  <si>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</si>
  <si>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</si>
  <si>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</si>
  <si>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</si>
  <si>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</si>
  <si>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</si>
  <si>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</si>
  <si>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</si>
  <si>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</si>
  <si>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</si>
  <si>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</si>
  <si>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</si>
  <si>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</si>
  <si>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</si>
  <si>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</si>
  <si>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</si>
  <si>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</si>
  <si>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</si>
  <si>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</si>
  <si>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</si>
  <si>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</si>
  <si>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</si>
  <si>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</si>
  <si>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</si>
  <si>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</si>
  <si>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</si>
  <si>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</si>
  <si>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</si>
  <si>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</si>
  <si>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</si>
  <si>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</si>
  <si>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</si>
  <si>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</si>
  <si>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</si>
  <si>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</si>
  <si>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</si>
  <si>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</si>
  <si>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</si>
  <si>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</si>
  <si>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</si>
  <si>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</si>
  <si>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</si>
  <si>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</si>
  <si>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</si>
  <si>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</si>
  <si>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</si>
  <si>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</si>
  <si>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</si>
  <si>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</si>
  <si>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</si>
  <si>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</si>
  <si>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</si>
  <si>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</si>
  <si>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</si>
  <si>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</si>
  <si>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</si>
  <si>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</si>
  <si>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</si>
  <si>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</si>
  <si>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</si>
  <si>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</si>
  <si>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</si>
  <si>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</si>
  <si>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</si>
  <si>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</si>
  <si>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</si>
  <si>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</si>
  <si>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</si>
  <si>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</si>
  <si>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</si>
  <si>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</si>
  <si>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</si>
  <si>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</si>
  <si>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</si>
  <si>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</si>
  <si>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</si>
  <si>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</si>
  <si>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</si>
  <si>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</si>
  <si>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</si>
  <si>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</si>
  <si>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</si>
  <si>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</si>
  <si>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</si>
  <si>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</si>
  <si>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</si>
  <si>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</si>
  <si>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</si>
  <si>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</si>
  <si>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</si>
  <si>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</si>
  <si>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</si>
  <si>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</si>
  <si>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</si>
  <si>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</si>
  <si>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</si>
  <si>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</si>
  <si>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</si>
  <si>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</si>
  <si>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</si>
  <si>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</si>
  <si>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</si>
  <si>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</si>
  <si>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</si>
  <si>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</si>
  <si>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</si>
  <si>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</si>
  <si>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</si>
  <si>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</si>
  <si>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</si>
  <si>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</si>
  <si>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</si>
  <si>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</si>
  <si>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</si>
  <si>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</si>
  <si>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</si>
  <si>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</si>
  <si>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</si>
  <si>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</si>
  <si>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</si>
  <si>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</si>
  <si>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</si>
  <si>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</si>
  <si>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</si>
  <si>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</si>
  <si>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</si>
  <si>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</si>
  <si>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</si>
  <si>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</si>
  <si>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</si>
  <si>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</si>
  <si>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</si>
  <si>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</si>
  <si>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</si>
  <si>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</si>
  <si>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</si>
  <si>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</si>
  <si>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</si>
  <si>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</si>
  <si>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</si>
  <si>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</si>
  <si>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</si>
  <si>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</si>
  <si>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</si>
  <si>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</si>
  <si>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</si>
  <si>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</si>
  <si>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</si>
  <si>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</si>
  <si>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</si>
  <si>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</si>
  <si>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</si>
  <si>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</si>
  <si>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</si>
  <si>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</si>
  <si>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</si>
  <si>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</si>
  <si>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</si>
  <si>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</si>
  <si>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</si>
  <si>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</si>
  <si>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</si>
  <si>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</si>
  <si>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</si>
  <si>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</si>
  <si>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</si>
  <si>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</si>
  <si>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</si>
  <si>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</si>
  <si>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</si>
  <si>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</si>
  <si>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</si>
  <si>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</si>
  <si>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</si>
  <si>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</si>
  <si>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</si>
  <si>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</si>
  <si>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</si>
  <si>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</si>
  <si>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</si>
  <si>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</si>
  <si>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</si>
  <si>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</si>
  <si>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</si>
  <si>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</si>
  <si>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</si>
  <si>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</si>
  <si>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</si>
  <si>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</si>
  <si>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</si>
  <si>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</si>
  <si>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</si>
  <si>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</si>
  <si>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</si>
  <si>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</si>
  <si>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</si>
  <si>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</si>
  <si>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</si>
  <si>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</si>
  <si>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</si>
  <si>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</si>
  <si>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</si>
  <si>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</si>
  <si>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</si>
  <si>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</si>
  <si>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</si>
  <si>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</si>
  <si>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</si>
  <si>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</si>
  <si>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</si>
  <si>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</si>
  <si>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</si>
  <si>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</si>
  <si>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</si>
  <si>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</si>
  <si>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</si>
  <si>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</si>
  <si>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</si>
  <si>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</si>
  <si>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</si>
  <si>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</si>
  <si>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</si>
  <si>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</si>
  <si>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</si>
  <si>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</si>
  <si>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</si>
  <si>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</si>
  <si>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</si>
  <si>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</si>
  <si>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</si>
  <si>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</si>
  <si>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</si>
  <si>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</si>
  <si>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</si>
  <si>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</si>
  <si>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</si>
  <si>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</si>
  <si>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</si>
  <si>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</si>
  <si>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</si>
  <si>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</si>
  <si>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</si>
  <si>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</si>
  <si>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</si>
  <si>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</si>
  <si>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</si>
  <si>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</si>
  <si>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</si>
  <si>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</si>
  <si>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</si>
  <si>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</si>
  <si>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</si>
  <si>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</si>
  <si>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</si>
  <si>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</si>
  <si>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</si>
  <si>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</si>
  <si>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</si>
  <si>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</si>
  <si>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</si>
  <si>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</si>
  <si>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</si>
  <si>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</si>
  <si>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</si>
  <si>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</si>
  <si>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</si>
  <si>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</si>
  <si>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</si>
  <si>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</si>
  <si>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</si>
  <si>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</si>
  <si>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</si>
  <si>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</si>
  <si>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</si>
  <si>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</si>
  <si>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</si>
  <si>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</si>
  <si>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</si>
  <si>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</si>
  <si>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</si>
  <si>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</si>
  <si>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</si>
  <si>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</si>
  <si>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</si>
  <si>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</si>
  <si>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</si>
  <si>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</si>
  <si>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</si>
  <si>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</si>
  <si>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</si>
  <si>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</si>
  <si>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</si>
  <si>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</si>
  <si>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</si>
  <si>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</si>
  <si>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</si>
  <si>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</si>
  <si>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</si>
  <si>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</si>
  <si>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</si>
  <si>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</si>
  <si>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</si>
  <si>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</si>
  <si>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</si>
  <si>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</si>
  <si>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</si>
  <si>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</si>
  <si>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</si>
  <si>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</si>
  <si>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</si>
  <si>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</si>
  <si>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</si>
  <si>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</si>
  <si>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</si>
  <si>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</si>
  <si>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</si>
  <si>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</si>
  <si>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</si>
  <si>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</si>
  <si>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</si>
  <si>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</si>
  <si>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</si>
  <si>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</si>
  <si>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</si>
  <si>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</si>
  <si>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</si>
  <si>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</si>
  <si>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</si>
  <si>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</si>
  <si>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</si>
  <si>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</si>
  <si>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</si>
  <si>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</si>
  <si>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</si>
  <si>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</si>
  <si>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</si>
  <si>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</si>
  <si>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</si>
  <si>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</si>
  <si>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</si>
  <si>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</si>
  <si>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</si>
  <si>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</si>
  <si>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</si>
  <si>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</si>
  <si>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</si>
  <si>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</si>
  <si>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</si>
  <si>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</si>
  <si>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</si>
  <si>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</si>
  <si>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</si>
  <si>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</si>
  <si>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</si>
  <si>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</si>
  <si>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</si>
  <si>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</si>
  <si>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</si>
  <si>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</si>
  <si>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</si>
  <si>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</si>
  <si>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</si>
  <si>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</si>
  <si>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</si>
  <si>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</si>
  <si>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</si>
  <si>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</si>
  <si>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</si>
  <si>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</si>
  <si>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</si>
  <si>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</si>
  <si>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</si>
  <si>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</si>
  <si>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</si>
  <si>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</si>
  <si>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</si>
  <si>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</si>
  <si>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</si>
  <si>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</si>
  <si>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</si>
  <si>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</si>
  <si>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</si>
  <si>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</si>
  <si>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</si>
  <si>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</si>
  <si>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</si>
  <si>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</si>
  <si>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</si>
  <si>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</si>
  <si>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</si>
  <si>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</si>
  <si>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</si>
  <si>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</si>
  <si>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</si>
  <si>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</si>
  <si>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</si>
  <si>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</si>
  <si>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</si>
  <si>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</si>
  <si>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</si>
  <si>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</si>
  <si>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</si>
  <si>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</si>
  <si>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</si>
  <si>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</si>
  <si>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</si>
  <si>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</si>
  <si>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</si>
  <si>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</si>
  <si>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</si>
  <si>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</si>
  <si>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</si>
  <si>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</si>
  <si>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</si>
  <si>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</si>
  <si>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</si>
  <si>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</si>
  <si>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</si>
  <si>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</si>
  <si>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</si>
  <si>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</si>
  <si>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</si>
  <si>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</si>
  <si>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</si>
  <si>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</si>
  <si>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</si>
  <si>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</si>
  <si>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</si>
  <si>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</si>
  <si>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</si>
  <si>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</si>
  <si>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</si>
  <si>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</si>
  <si>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</si>
  <si>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</si>
  <si>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</si>
  <si>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</si>
  <si>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</si>
  <si>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</si>
  <si>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</si>
  <si>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</si>
  <si>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</si>
  <si>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</si>
  <si>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</si>
  <si>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</si>
  <si>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</si>
  <si>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</si>
  <si>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</si>
  <si>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</si>
  <si>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</si>
  <si>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</si>
  <si>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</si>
  <si>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</si>
  <si>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</si>
  <si>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</si>
  <si>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</si>
  <si>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</si>
  <si>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</si>
  <si>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</si>
  <si>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</si>
  <si>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</si>
  <si>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</si>
  <si>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</si>
  <si>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</si>
  <si>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</si>
  <si>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</si>
  <si>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</si>
  <si>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</si>
  <si>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</si>
  <si>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</si>
  <si>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</si>
  <si>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</si>
  <si>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</si>
  <si>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</si>
  <si>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</si>
  <si>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</si>
  <si>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</si>
  <si>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</si>
  <si>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</si>
  <si>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</si>
  <si>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</si>
  <si>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</si>
  <si>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</si>
  <si>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</si>
  <si>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</si>
  <si>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</si>
  <si>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</si>
  <si>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</si>
  <si>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</si>
  <si>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</si>
  <si>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</si>
  <si>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</si>
  <si>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</si>
  <si>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</si>
  <si>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</si>
  <si>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</si>
  <si>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</si>
  <si>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</si>
  <si>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</si>
  <si>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</si>
  <si>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</si>
  <si>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</si>
  <si>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</si>
  <si>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</si>
  <si>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</si>
  <si>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</si>
  <si>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</si>
  <si>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</si>
  <si>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</si>
  <si>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</si>
  <si>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</si>
  <si>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</si>
  <si>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</si>
  <si>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</si>
  <si>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</si>
  <si>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</si>
  <si>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</si>
  <si>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</si>
  <si>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</si>
  <si>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</si>
  <si>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</si>
  <si>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</si>
  <si>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</si>
  <si>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</si>
  <si>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</si>
  <si>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</si>
  <si>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</si>
  <si>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</si>
  <si>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</si>
  <si>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</si>
  <si>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</si>
  <si>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</si>
  <si>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</si>
  <si>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</si>
  <si>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</si>
  <si>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</si>
  <si>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</si>
  <si>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</si>
  <si>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</si>
  <si>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</si>
  <si>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</si>
  <si>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</si>
  <si>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</si>
  <si>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</si>
  <si>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</si>
  <si>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</si>
  <si>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</si>
  <si>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</si>
  <si>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</si>
  <si>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</si>
  <si>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</si>
  <si>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</si>
  <si>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</si>
  <si>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</si>
  <si>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</si>
  <si>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</si>
  <si>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</si>
  <si>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</si>
  <si>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</si>
  <si>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</si>
  <si>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</si>
  <si>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</si>
  <si>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</si>
  <si>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</si>
  <si>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</si>
  <si>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</si>
  <si>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</si>
  <si>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</si>
  <si>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</si>
  <si>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</si>
  <si>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</si>
  <si>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</si>
  <si>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</si>
  <si>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</si>
  <si>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</si>
  <si>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</si>
  <si>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</si>
  <si>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</si>
  <si>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</si>
  <si>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</si>
  <si>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</si>
  <si>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</si>
  <si>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</si>
  <si>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</si>
  <si>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</si>
  <si>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</si>
  <si>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</si>
  <si>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</si>
  <si>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</si>
  <si>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</si>
  <si>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</si>
  <si>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</si>
  <si>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</si>
  <si>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</si>
  <si>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</si>
  <si>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</si>
  <si>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</si>
  <si>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</si>
  <si>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</si>
  <si>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</si>
  <si>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</si>
  <si>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</si>
  <si>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</si>
  <si>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</si>
  <si>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</si>
  <si>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</si>
  <si>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</si>
  <si>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</si>
  <si>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</si>
  <si>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</si>
  <si>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</si>
  <si>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</si>
  <si>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</si>
  <si>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</si>
  <si>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</si>
  <si>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</si>
  <si>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</si>
  <si>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</si>
  <si>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</si>
  <si>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</si>
  <si>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</si>
  <si>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</si>
  <si>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</si>
  <si>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</si>
  <si>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</si>
  <si>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</si>
  <si>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</si>
  <si>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</si>
  <si>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</si>
  <si>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</si>
  <si>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</si>
  <si>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</si>
  <si>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</si>
  <si>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</si>
  <si>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</si>
  <si>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</si>
  <si>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</si>
  <si>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</si>
  <si>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</si>
  <si>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</si>
  <si>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</si>
  <si>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</si>
  <si>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</si>
  <si>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</si>
  <si>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</si>
  <si>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</si>
  <si>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</si>
  <si>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</si>
  <si>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</si>
  <si>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</si>
  <si>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</si>
  <si>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</si>
  <si>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</si>
  <si>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</si>
  <si>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</si>
  <si>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</si>
  <si>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</si>
  <si>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</si>
  <si>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</si>
  <si>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</si>
  <si>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</si>
  <si>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</si>
  <si>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</si>
  <si>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</si>
  <si>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</si>
  <si>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</si>
  <si>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</si>
  <si>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</si>
  <si>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</si>
  <si>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</si>
  <si>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</si>
  <si>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</si>
  <si>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</si>
  <si>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</si>
  <si>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</si>
  <si>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</si>
  <si>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</si>
  <si>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</si>
  <si>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</si>
  <si>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</si>
  <si>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</si>
  <si>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</si>
  <si>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</si>
  <si>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</si>
  <si>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</si>
  <si>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</si>
  <si>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</si>
  <si>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</si>
  <si>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</si>
  <si>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</si>
  <si>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</si>
  <si>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</si>
  <si>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</si>
  <si>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</si>
  <si>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</si>
  <si>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</si>
  <si>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</si>
  <si>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</si>
  <si>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</si>
  <si>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</si>
  <si>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</si>
  <si>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</si>
  <si>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</si>
  <si>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</si>
  <si>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</si>
  <si>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</si>
  <si>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</si>
  <si>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</si>
  <si>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</si>
  <si>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</si>
  <si>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</si>
  <si>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</si>
  <si>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</si>
  <si>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</si>
  <si>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</si>
  <si>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</si>
  <si>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</si>
  <si>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</si>
  <si>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</si>
  <si>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</si>
  <si>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</si>
  <si>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</si>
  <si>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</si>
  <si>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</si>
  <si>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</si>
  <si>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</si>
  <si>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</si>
  <si>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</si>
  <si>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</si>
  <si>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</si>
  <si>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</si>
  <si>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</si>
  <si>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</si>
  <si>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</si>
  <si>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</si>
  <si>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</si>
  <si>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</si>
  <si>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</si>
  <si>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</si>
  <si>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</si>
  <si>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</si>
  <si>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</si>
  <si>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</si>
  <si>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</si>
  <si>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</si>
  <si>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</si>
  <si>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</si>
  <si>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</si>
  <si>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</si>
  <si>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</si>
  <si>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</si>
  <si>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</si>
  <si>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</si>
  <si>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</si>
  <si>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</si>
  <si>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</si>
  <si>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</si>
  <si>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</si>
  <si>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</si>
  <si>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</si>
  <si>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</si>
  <si>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</si>
  <si>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</si>
  <si>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</si>
  <si>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</si>
  <si>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</si>
  <si>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</si>
  <si>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</si>
  <si>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</si>
  <si>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</si>
  <si>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</si>
  <si>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</si>
  <si>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</si>
  <si>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</si>
  <si>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</si>
  <si>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</si>
  <si>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</si>
  <si>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</si>
  <si>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</si>
  <si>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</si>
  <si>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</si>
  <si>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</si>
  <si>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</si>
  <si>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</si>
  <si>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</si>
  <si>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</si>
  <si>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</si>
  <si>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</si>
  <si>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</si>
  <si>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</si>
  <si>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</si>
  <si>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</si>
  <si>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</si>
  <si>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</si>
  <si>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</si>
  <si>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</si>
  <si>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</si>
  <si>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</si>
  <si>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</si>
  <si>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</si>
  <si>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</si>
  <si>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</si>
  <si>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</si>
  <si>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</si>
  <si>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</si>
  <si>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</si>
  <si>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</si>
  <si>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</si>
  <si>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</si>
  <si>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</si>
  <si>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</si>
  <si>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</si>
  <si>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</si>
  <si>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</si>
  <si>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</si>
  <si>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</si>
  <si>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</si>
  <si>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</si>
  <si>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</si>
  <si>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</si>
  <si>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</si>
  <si>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</si>
  <si>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</si>
  <si>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</si>
  <si>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</si>
  <si>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</si>
  <si>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</si>
  <si>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</si>
  <si>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</si>
  <si>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</si>
  <si>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</si>
  <si>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</si>
  <si>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</si>
  <si>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</si>
  <si>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</si>
  <si>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</si>
  <si>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</si>
  <si>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</si>
  <si>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</si>
  <si>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</si>
  <si>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</si>
  <si>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</si>
  <si>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</si>
  <si>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</si>
  <si>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</si>
  <si>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</si>
  <si>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</si>
  <si>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</si>
  <si>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</si>
  <si>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</si>
  <si>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</si>
  <si>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</si>
  <si>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</si>
  <si>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</si>
  <si>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</si>
  <si>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</si>
  <si>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</si>
  <si>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</si>
  <si>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</si>
  <si>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</si>
  <si>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</si>
  <si>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</si>
  <si>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</si>
  <si>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</si>
  <si>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</si>
  <si>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</si>
  <si>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</si>
  <si>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</si>
  <si>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</si>
  <si>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</si>
  <si>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</si>
  <si>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</si>
  <si>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</si>
  <si>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</si>
  <si>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</si>
  <si>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</si>
  <si>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</si>
  <si>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</si>
  <si>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</si>
  <si>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</si>
  <si>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</si>
  <si>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</si>
  <si>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</si>
  <si>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</si>
  <si>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</si>
  <si>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</si>
  <si>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</si>
  <si>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</si>
  <si>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</si>
  <si>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</si>
  <si>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</si>
  <si>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</si>
  <si>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</si>
  <si>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</si>
  <si>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</si>
  <si>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</si>
  <si>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</si>
  <si>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</si>
  <si>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</si>
  <si>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</si>
  <si>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</si>
  <si>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</si>
  <si>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</si>
  <si>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</si>
  <si>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</si>
  <si>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</si>
  <si>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</si>
  <si>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</si>
  <si>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</si>
  <si>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</si>
  <si>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</si>
  <si>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</si>
  <si>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</si>
  <si>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</si>
  <si>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</si>
  <si>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</si>
  <si>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</si>
  <si>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</si>
  <si>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</si>
  <si>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</si>
  <si>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</si>
  <si>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</si>
  <si>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</si>
  <si>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</si>
  <si>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</si>
  <si>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</si>
  <si>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</si>
  <si>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</si>
  <si>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</si>
  <si>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</si>
  <si>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</si>
  <si>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</si>
  <si>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</si>
  <si>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</si>
  <si>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</si>
  <si>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</si>
  <si>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</si>
  <si>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</si>
  <si>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</si>
  <si>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</si>
  <si>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</si>
  <si>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</si>
  <si>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</si>
  <si>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</si>
  <si>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</si>
  <si>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</si>
  <si>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</si>
  <si>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</si>
  <si>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</si>
  <si>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</si>
  <si>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</si>
  <si>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</si>
  <si>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</si>
  <si>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</si>
  <si>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</si>
  <si>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</si>
  <si>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</si>
  <si>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</si>
  <si>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</si>
  <si>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</si>
  <si>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</si>
  <si>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</si>
  <si>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</si>
  <si>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</si>
  <si>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</si>
  <si>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</si>
  <si>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</si>
  <si>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</si>
  <si>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</si>
  <si>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</si>
  <si>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</si>
  <si>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</si>
  <si>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</si>
  <si>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</si>
  <si>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</si>
  <si>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</si>
  <si>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</si>
  <si>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</si>
  <si>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</si>
  <si>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</si>
  <si>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</si>
  <si>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</si>
  <si>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</si>
  <si>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</si>
  <si>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</si>
  <si>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</si>
  <si>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</si>
  <si>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</si>
  <si>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</si>
  <si>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</si>
  <si>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</si>
  <si>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</si>
  <si>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</si>
  <si>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</si>
  <si>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</si>
  <si>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</si>
  <si>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</si>
  <si>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</si>
  <si>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</si>
  <si>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</si>
  <si>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</si>
  <si>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</si>
  <si>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</si>
  <si>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</si>
  <si>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</si>
  <si>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</si>
  <si>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</si>
  <si>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</si>
  <si>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</si>
  <si>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</si>
  <si>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</si>
  <si>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</si>
  <si>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</si>
  <si>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</si>
  <si>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</si>
  <si>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</si>
  <si>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</si>
  <si>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</si>
  <si>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</si>
  <si>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</si>
  <si>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</si>
  <si>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</si>
  <si>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</si>
  <si>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</si>
  <si>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</si>
  <si>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</si>
  <si>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</si>
  <si>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</si>
  <si>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</si>
  <si>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</si>
  <si>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</si>
  <si>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</si>
  <si>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</si>
  <si>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</si>
  <si>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</si>
  <si>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</si>
  <si>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</si>
  <si>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</si>
  <si>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</si>
  <si>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</si>
  <si>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</si>
  <si>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</si>
  <si>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</si>
  <si>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</si>
  <si>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</si>
  <si>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</si>
  <si>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</si>
  <si>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</si>
  <si>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</si>
  <si>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</si>
  <si>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</si>
  <si>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</si>
  <si>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</si>
  <si>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</si>
  <si>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</si>
  <si>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</si>
  <si>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</si>
  <si>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</si>
  <si>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</si>
  <si>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</si>
  <si>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</si>
  <si>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</si>
  <si>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</si>
  <si>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</si>
  <si>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</si>
  <si>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</si>
  <si>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</si>
  <si>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</si>
  <si>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</si>
  <si>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</si>
  <si>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</si>
  <si>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</si>
  <si>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</si>
  <si>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</si>
  <si>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</si>
  <si>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</si>
  <si>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</si>
  <si>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</si>
  <si>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</si>
  <si>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</si>
  <si>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</si>
  <si>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</si>
  <si>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</si>
  <si>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</si>
  <si>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</si>
  <si>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</si>
  <si>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</si>
  <si>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</si>
  <si>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</si>
  <si>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</si>
  <si>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</si>
  <si>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</si>
  <si>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</si>
  <si>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</si>
  <si>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</si>
  <si>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</si>
  <si>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</si>
  <si>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</si>
  <si>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</si>
  <si>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</si>
  <si>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</si>
  <si>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</si>
  <si>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</si>
  <si>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</si>
  <si>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</si>
  <si>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</si>
  <si>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</si>
  <si>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</si>
  <si>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</si>
  <si>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</si>
  <si>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</si>
  <si>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</si>
  <si>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</si>
  <si>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</si>
  <si>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</si>
  <si>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</si>
  <si>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</si>
  <si>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</si>
  <si>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</si>
  <si>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</si>
  <si>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</si>
  <si>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</si>
  <si>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</si>
  <si>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</si>
  <si>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</si>
  <si>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</si>
  <si>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</si>
  <si>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</si>
  <si>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</si>
  <si>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</si>
  <si>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</si>
  <si>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</si>
  <si>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</si>
  <si>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</si>
  <si>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</si>
  <si>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</si>
  <si>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</si>
  <si>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</si>
  <si>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</si>
  <si>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</si>
  <si>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</si>
  <si>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</si>
  <si>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</si>
  <si>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</si>
  <si>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</si>
  <si>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</si>
  <si>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</si>
  <si>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</si>
  <si>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</si>
  <si>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</si>
  <si>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</si>
  <si>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</si>
  <si>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</si>
  <si>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</si>
  <si>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</si>
  <si>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</si>
  <si>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</si>
  <si>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</si>
  <si>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</si>
  <si>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</si>
  <si>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</si>
  <si>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</si>
  <si>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</si>
  <si>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</si>
  <si>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</si>
  <si>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</si>
  <si>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</si>
  <si>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</si>
  <si>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</si>
  <si>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</si>
  <si>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</si>
  <si>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</si>
  <si>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</si>
  <si>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</si>
  <si>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</si>
  <si>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</si>
  <si>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</si>
  <si>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</si>
  <si>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</si>
  <si>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</si>
  <si>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</si>
  <si>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</si>
  <si>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</si>
  <si>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</si>
  <si>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</si>
  <si>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</si>
  <si>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</si>
  <si>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</si>
  <si>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</si>
  <si>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</si>
  <si>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</si>
  <si>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</si>
  <si>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</si>
  <si>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</si>
  <si>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</si>
  <si>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</si>
  <si>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</si>
  <si>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</si>
  <si>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</si>
  <si>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</si>
  <si>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</si>
  <si>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</si>
  <si>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</si>
  <si>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</si>
  <si>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</si>
  <si>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</si>
  <si>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</si>
  <si>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</si>
  <si>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</si>
  <si>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</si>
  <si>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</si>
  <si>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</si>
  <si>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</si>
  <si>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</si>
  <si>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</si>
  <si>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</si>
  <si>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</si>
  <si>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</si>
  <si>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</si>
  <si>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</si>
  <si>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</si>
  <si>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</si>
  <si>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</si>
  <si>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</si>
  <si>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</si>
  <si>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</si>
  <si>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</si>
  <si>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</si>
  <si>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</si>
  <si>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</si>
  <si>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</si>
  <si>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</si>
  <si>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</si>
  <si>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</si>
  <si>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</si>
  <si>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</si>
  <si>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</si>
  <si>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</si>
  <si>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</si>
  <si>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</si>
  <si>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</si>
  <si>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</si>
  <si>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</si>
  <si>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</si>
  <si>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</si>
  <si>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</si>
  <si>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</si>
  <si>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</si>
  <si>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</si>
  <si>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</si>
  <si>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</si>
  <si>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</si>
  <si>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</si>
  <si>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</si>
  <si>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</si>
  <si>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</si>
  <si>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</si>
  <si>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</si>
  <si>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</si>
  <si>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</si>
  <si>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</si>
  <si>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</si>
  <si>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</si>
  <si>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</si>
  <si>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</si>
  <si>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</si>
  <si>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</si>
  <si>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</si>
  <si>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</si>
  <si>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</si>
  <si>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</si>
  <si>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</si>
  <si>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</si>
  <si>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</si>
  <si>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</si>
  <si>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</si>
  <si>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</si>
  <si>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</si>
  <si>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</si>
  <si>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</si>
  <si>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</si>
  <si>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</si>
  <si>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</si>
  <si>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</si>
  <si>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</si>
  <si>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</si>
  <si>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</si>
  <si>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</si>
  <si>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</si>
  <si>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</si>
  <si>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</si>
  <si>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</si>
  <si>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</si>
  <si>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</si>
  <si>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</si>
  <si>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</si>
  <si>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</si>
  <si>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</si>
  <si>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</si>
  <si>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</si>
  <si>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</si>
  <si>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</si>
  <si>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</si>
  <si>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</si>
  <si>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</si>
  <si>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</si>
  <si>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</si>
  <si>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</si>
  <si>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</si>
  <si>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</si>
  <si>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</si>
  <si>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</si>
  <si>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</si>
  <si>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</si>
  <si>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</si>
  <si>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</si>
  <si>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</si>
  <si>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</si>
  <si>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</si>
  <si>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</si>
  <si>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</si>
  <si>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</si>
  <si>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</si>
  <si>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</si>
  <si>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</si>
  <si>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</si>
  <si>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</si>
  <si>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</si>
  <si>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</si>
  <si>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</si>
  <si>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</si>
  <si>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</si>
  <si>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</si>
  <si>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</si>
  <si>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</si>
  <si>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</si>
  <si>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</si>
  <si>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</si>
  <si>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</si>
  <si>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</si>
  <si>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</si>
  <si>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</si>
  <si>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</si>
  <si>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</si>
  <si>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</si>
  <si>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</si>
  <si>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</si>
  <si>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</si>
  <si>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</si>
  <si>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</si>
  <si>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</si>
  <si>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</si>
  <si>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</si>
  <si>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</si>
  <si>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</si>
  <si>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</si>
  <si>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</si>
  <si>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</si>
  <si>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</si>
  <si>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</si>
  <si>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</si>
  <si>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</si>
  <si>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</si>
  <si>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</si>
  <si>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</si>
  <si>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</si>
  <si>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</si>
  <si>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</si>
  <si>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</si>
  <si>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</si>
  <si>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</si>
  <si>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</si>
  <si>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</si>
  <si>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</si>
  <si>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</si>
  <si>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</si>
  <si>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</si>
  <si>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</si>
  <si>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</si>
  <si>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</si>
  <si>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</si>
  <si>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</si>
  <si>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</si>
  <si>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</si>
  <si>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</si>
  <si>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</si>
  <si>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</si>
  <si>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</si>
  <si>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</si>
  <si>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</si>
  <si>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</si>
  <si>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</si>
  <si>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</si>
  <si>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</si>
  <si>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</si>
  <si>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</si>
  <si>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</si>
  <si>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</si>
  <si>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</si>
  <si>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</si>
  <si>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</si>
  <si>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</si>
  <si>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</si>
  <si>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</si>
  <si>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</si>
  <si>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</si>
  <si>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</si>
  <si>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</si>
  <si>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</si>
  <si>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</si>
  <si>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</si>
  <si>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</si>
  <si>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</si>
  <si>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</si>
  <si>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</si>
  <si>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</si>
  <si>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</si>
  <si>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</si>
  <si>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</si>
  <si>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</si>
  <si>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</si>
  <si>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</si>
  <si>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</si>
  <si>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</si>
  <si>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</si>
  <si>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</si>
  <si>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</si>
  <si>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</si>
  <si>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</si>
  <si>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</si>
  <si>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</si>
  <si>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</si>
  <si>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</si>
  <si>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</si>
  <si>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</si>
  <si>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</si>
  <si>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</si>
  <si>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</si>
  <si>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</si>
  <si>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</si>
  <si>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</si>
  <si>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</si>
  <si>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</si>
  <si>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</si>
  <si>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</si>
  <si>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</si>
  <si>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</si>
  <si>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</si>
  <si>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</si>
  <si>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</si>
  <si>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</si>
  <si>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</si>
  <si>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</si>
  <si>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</si>
  <si>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</si>
  <si>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</si>
  <si>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</si>
  <si>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</si>
  <si>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</si>
  <si>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</si>
  <si>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</si>
  <si>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</si>
  <si>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</si>
  <si>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</si>
  <si>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</si>
  <si>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</si>
  <si>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</si>
  <si>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</si>
  <si>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</si>
  <si>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</si>
  <si>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</si>
  <si>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</si>
  <si>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</si>
  <si>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</si>
  <si>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</si>
  <si>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</si>
  <si>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</si>
  <si>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</si>
  <si>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</si>
  <si>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</si>
  <si>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</si>
  <si>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</si>
  <si>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</si>
  <si>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</si>
  <si>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</si>
  <si>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</si>
  <si>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</si>
  <si>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</si>
  <si>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</si>
  <si>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</si>
  <si>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</si>
  <si>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</si>
  <si>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</si>
  <si>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</si>
  <si>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</si>
  <si>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</si>
  <si>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</si>
  <si>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</si>
  <si>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</si>
  <si>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</si>
  <si>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</si>
  <si>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</si>
  <si>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</si>
  <si>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</si>
  <si>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</si>
  <si>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</si>
  <si>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</si>
  <si>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</si>
  <si>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</si>
  <si>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</si>
  <si>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</si>
  <si>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</si>
  <si>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</si>
  <si>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</si>
  <si>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</si>
  <si>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</si>
  <si>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</si>
  <si>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</si>
  <si>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</si>
  <si>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</si>
  <si>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</si>
  <si>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</si>
  <si>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</si>
  <si>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</si>
  <si>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</si>
  <si>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</si>
  <si>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</si>
  <si>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</si>
  <si>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</si>
  <si>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</si>
  <si>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</si>
  <si>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</si>
  <si>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</si>
  <si>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</si>
  <si>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</si>
  <si>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</si>
  <si>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</si>
  <si>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</si>
  <si>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</si>
  <si>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</si>
  <si>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</si>
  <si>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</si>
  <si>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</si>
  <si>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</si>
  <si>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</si>
  <si>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</si>
  <si>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</si>
  <si>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</si>
  <si>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</si>
  <si>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</si>
  <si>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</si>
  <si>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</si>
  <si>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</si>
  <si>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</si>
  <si>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</si>
  <si>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</si>
  <si>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</si>
  <si>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</si>
  <si>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</si>
  <si>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</si>
  <si>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</si>
  <si>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</si>
  <si>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</si>
  <si>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</si>
  <si>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</si>
  <si>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</si>
  <si>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</si>
  <si>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</si>
  <si>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</si>
  <si>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</si>
  <si>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</si>
  <si>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</si>
  <si>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</si>
  <si>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</si>
  <si>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</si>
  <si>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</si>
  <si>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</si>
  <si>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</si>
  <si>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</si>
  <si>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</si>
  <si>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</si>
  <si>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</si>
  <si>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</si>
  <si>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</si>
  <si>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</si>
  <si>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</si>
  <si>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</si>
  <si>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</si>
  <si>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</si>
  <si>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</si>
  <si>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</si>
  <si>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</si>
  <si>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</si>
  <si>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</si>
  <si>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</si>
  <si>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</si>
  <si>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</si>
  <si>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</si>
  <si>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</si>
  <si>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</si>
  <si>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</si>
  <si>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</si>
  <si>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</si>
  <si>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</si>
  <si>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</si>
  <si>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</si>
  <si>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</si>
  <si>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</si>
  <si>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</si>
  <si>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</si>
  <si>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</si>
  <si>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</si>
  <si>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</si>
  <si>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</si>
  <si>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</si>
  <si>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</si>
  <si>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</si>
  <si>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</si>
  <si>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</si>
  <si>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</si>
  <si>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</si>
  <si>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</si>
  <si>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</si>
  <si>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</si>
  <si>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</si>
  <si>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</si>
  <si>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</si>
  <si>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</si>
  <si>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</si>
  <si>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</si>
  <si>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</si>
  <si>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</si>
  <si>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</si>
  <si>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</si>
  <si>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</si>
  <si>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</si>
  <si>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</si>
  <si>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</si>
  <si>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</si>
  <si>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</si>
  <si>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</si>
  <si>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</si>
  <si>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</si>
  <si>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</si>
  <si>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</si>
  <si>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</si>
  <si>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</si>
  <si>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</si>
  <si>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</si>
  <si>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</si>
  <si>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</si>
  <si>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</si>
  <si>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</si>
  <si>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</si>
  <si>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</si>
  <si>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</si>
  <si>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</si>
  <si>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</si>
  <si>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</si>
  <si>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</si>
  <si>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</si>
  <si>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</si>
  <si>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</si>
  <si>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</si>
  <si>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</si>
  <si>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</si>
  <si>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</si>
  <si>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</si>
  <si>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</si>
  <si>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</si>
  <si>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</si>
  <si>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</si>
  <si>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</si>
  <si>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</si>
  <si>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</si>
  <si>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</si>
  <si>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</si>
  <si>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</si>
  <si>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</si>
  <si>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</si>
  <si>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</si>
  <si>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</si>
  <si>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</si>
  <si>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</si>
  <si>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</si>
  <si>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</si>
  <si>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</si>
  <si>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</si>
  <si>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</si>
  <si>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</si>
  <si>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</si>
  <si>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</si>
  <si>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</si>
  <si>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</si>
  <si>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</si>
  <si>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</si>
  <si>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</si>
  <si>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</si>
  <si>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</si>
  <si>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</si>
  <si>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</si>
  <si>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</si>
  <si>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</si>
  <si>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</si>
  <si>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</si>
  <si>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</si>
  <si>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</si>
  <si>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</si>
  <si>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</si>
  <si>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</si>
  <si>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</si>
  <si>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</si>
  <si>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</si>
  <si>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</si>
  <si>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</si>
  <si>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</si>
  <si>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</si>
  <si>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</si>
  <si>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</si>
  <si>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</si>
  <si>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</si>
  <si>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</si>
  <si>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</si>
  <si>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</si>
  <si>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</si>
  <si>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</si>
  <si>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</si>
  <si>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</si>
  <si>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</si>
  <si>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</si>
  <si>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</si>
  <si>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</si>
  <si>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</si>
  <si>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</si>
  <si>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</si>
  <si>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</si>
  <si>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</si>
  <si>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</si>
  <si>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</si>
  <si>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</si>
  <si>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</si>
  <si>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</si>
  <si>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</si>
  <si>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</si>
  <si>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</si>
  <si>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</si>
  <si>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</si>
  <si>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</si>
  <si>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</si>
  <si>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</si>
  <si>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</si>
  <si>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</si>
  <si>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</si>
  <si>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</si>
  <si>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</si>
  <si>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</si>
  <si>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</si>
  <si>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</si>
  <si>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</si>
  <si>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</si>
  <si>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</si>
  <si>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</si>
  <si>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</si>
  <si>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</si>
  <si>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</si>
  <si>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</si>
  <si>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</si>
  <si>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</si>
  <si>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</si>
  <si>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</si>
  <si>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</si>
  <si>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</si>
  <si>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</si>
  <si>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</si>
  <si>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</si>
  <si>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</si>
  <si>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</si>
  <si>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</si>
  <si>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</si>
  <si>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</si>
  <si>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</si>
  <si>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</si>
  <si>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</si>
  <si>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</si>
  <si>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</si>
  <si>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</si>
  <si>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</si>
  <si>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</si>
  <si>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</si>
  <si>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</si>
  <si>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</si>
  <si>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</si>
  <si>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</si>
  <si>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</si>
  <si>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</si>
  <si>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</si>
  <si>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</si>
  <si>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</si>
  <si>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</si>
  <si>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</si>
  <si>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</si>
  <si>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</si>
  <si>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</si>
  <si>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</si>
  <si>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</si>
  <si>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</si>
  <si>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</si>
  <si>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</si>
  <si>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</si>
  <si>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</si>
  <si>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</si>
  <si>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</si>
  <si>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</si>
  <si>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</si>
  <si>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</si>
  <si>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</si>
  <si>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</si>
  <si>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</si>
  <si>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</si>
  <si>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</si>
  <si>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</si>
  <si>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</si>
  <si>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</si>
  <si>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</si>
  <si>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</si>
  <si>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</si>
  <si>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</si>
  <si>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</si>
  <si>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</si>
  <si>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</si>
  <si>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</si>
  <si>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</si>
  <si>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</si>
  <si>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</si>
  <si>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</si>
  <si>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</si>
  <si>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</si>
  <si>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</si>
  <si>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</si>
  <si>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</si>
  <si>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</si>
  <si>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</si>
  <si>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</si>
  <si>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</si>
  <si>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</si>
  <si>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</si>
  <si>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</si>
  <si>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</si>
  <si>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</si>
  <si>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</si>
  <si>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</si>
  <si>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</si>
  <si>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</si>
  <si>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</si>
  <si>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</si>
  <si>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</si>
  <si>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</si>
  <si>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</si>
  <si>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</si>
  <si>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</si>
  <si>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</si>
  <si>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</si>
  <si>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</si>
  <si>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</si>
  <si>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</si>
  <si>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</si>
  <si>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</si>
  <si>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</si>
  <si>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</si>
  <si>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</si>
  <si>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</si>
  <si>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</si>
  <si>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</si>
  <si>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</si>
  <si>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</si>
  <si>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</si>
  <si>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</si>
  <si>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</si>
  <si>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</si>
  <si>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</si>
  <si>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</si>
  <si>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</si>
  <si>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</si>
  <si>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</si>
  <si>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</si>
  <si>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</si>
  <si>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</si>
  <si>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</si>
  <si>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</si>
  <si>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</si>
  <si>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</si>
  <si>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</si>
  <si>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</si>
  <si>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</si>
  <si>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</si>
  <si>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</si>
  <si>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</si>
  <si>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</si>
  <si>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</si>
  <si>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</si>
  <si>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</si>
  <si>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</si>
  <si>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</si>
  <si>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</si>
  <si>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</si>
  <si>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</si>
  <si>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</si>
  <si>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</si>
  <si>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</si>
  <si>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</si>
  <si>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</si>
  <si>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</si>
  <si>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</si>
  <si>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</si>
  <si>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</si>
  <si>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</si>
  <si>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</si>
  <si>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</si>
  <si>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</si>
  <si>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</si>
  <si>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</si>
  <si>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</si>
  <si>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</si>
  <si>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</si>
  <si>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</si>
  <si>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</si>
  <si>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</si>
  <si>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</si>
  <si>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</si>
  <si>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</si>
  <si>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</si>
  <si>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</si>
  <si>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</si>
  <si>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</si>
  <si>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</si>
  <si>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</si>
  <si>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</si>
  <si>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</si>
  <si>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</si>
  <si>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</si>
  <si>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</si>
  <si>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</si>
  <si>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</si>
  <si>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</si>
  <si>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</si>
  <si>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</si>
  <si>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</si>
  <si>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</si>
  <si>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</si>
  <si>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</si>
  <si>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</si>
  <si>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</si>
  <si>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</si>
  <si>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</si>
  <si>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</si>
  <si>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</si>
  <si>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</si>
  <si>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</si>
  <si>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</si>
  <si>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</si>
  <si>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</si>
  <si>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</si>
  <si>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</si>
  <si>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</si>
  <si>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</si>
  <si>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</si>
  <si>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</si>
  <si>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</si>
  <si>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</si>
  <si>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</si>
  <si>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</si>
  <si>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</si>
  <si>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</si>
  <si>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</si>
  <si>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</si>
  <si>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</si>
  <si>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</si>
  <si>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</si>
  <si>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</si>
  <si>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</si>
  <si>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</si>
  <si>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</si>
  <si>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</si>
  <si>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</si>
  <si>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</si>
  <si>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</si>
  <si>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</si>
  <si>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</si>
  <si>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</si>
  <si>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</si>
  <si>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</si>
  <si>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</si>
  <si>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</si>
  <si>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</si>
  <si>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</si>
  <si>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</si>
  <si>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</si>
  <si>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</si>
  <si>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</si>
  <si>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</si>
  <si>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</si>
  <si>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</si>
  <si>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</si>
  <si>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</si>
  <si>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</si>
  <si>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</si>
  <si>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</si>
  <si>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</si>
  <si>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</si>
  <si>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</si>
  <si>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</si>
  <si>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</si>
  <si>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</si>
  <si>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</si>
  <si>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</si>
  <si>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</si>
  <si>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</si>
  <si>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</si>
  <si>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</si>
  <si>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</si>
  <si>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</si>
  <si>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</si>
  <si>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</si>
  <si>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</si>
  <si>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</si>
  <si>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</si>
  <si>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</si>
  <si>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</si>
  <si>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</si>
  <si>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</si>
  <si>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</si>
  <si>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</si>
  <si>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</si>
  <si>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</si>
  <si>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</si>
  <si>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</si>
  <si>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</si>
  <si>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</si>
  <si>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</si>
  <si>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</si>
  <si>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</si>
  <si>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</si>
  <si>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</si>
  <si>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</si>
  <si>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</si>
  <si>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</si>
  <si>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</si>
  <si>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</si>
  <si>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</si>
  <si>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</si>
  <si>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</si>
  <si>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</si>
  <si>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</si>
  <si>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</si>
  <si>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</si>
  <si>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</si>
  <si>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</si>
  <si>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</si>
  <si>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</si>
  <si>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</si>
  <si>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</si>
  <si>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</si>
  <si>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</si>
  <si>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</si>
  <si>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</si>
  <si>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</si>
  <si>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</si>
  <si>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</si>
  <si>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</si>
  <si>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</si>
  <si>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</si>
  <si>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</si>
  <si>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</si>
  <si>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</si>
  <si>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</si>
  <si>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</si>
  <si>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</si>
  <si>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</si>
  <si>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</si>
  <si>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</si>
  <si>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</si>
  <si>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</si>
  <si>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</si>
  <si>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</si>
  <si>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</si>
  <si>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</si>
  <si>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</si>
  <si>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</si>
  <si>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</si>
  <si>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</si>
  <si>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</si>
  <si>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</si>
  <si>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</si>
  <si>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</si>
  <si>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</si>
  <si>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</si>
  <si>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</si>
  <si>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</si>
  <si>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</si>
  <si>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</si>
  <si>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</si>
  <si>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</si>
  <si>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</si>
  <si>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</si>
  <si>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</si>
  <si>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</si>
  <si>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</si>
  <si>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</si>
  <si>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</si>
  <si>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</si>
  <si>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</si>
  <si>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</si>
  <si>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</si>
  <si>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</si>
  <si>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</si>
  <si>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</si>
  <si>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</si>
  <si>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</si>
  <si>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</si>
  <si>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</si>
  <si>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</si>
  <si>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</si>
  <si>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</si>
  <si>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</si>
  <si>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</si>
  <si>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</si>
  <si>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</si>
  <si>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</si>
  <si>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</si>
  <si>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</si>
  <si>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</si>
  <si>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</si>
  <si>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</si>
  <si>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</si>
  <si>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</si>
  <si>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</si>
  <si>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</si>
  <si>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</si>
  <si>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</si>
  <si>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</si>
  <si>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</si>
  <si>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</si>
  <si>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</si>
  <si>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</si>
  <si>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</si>
  <si>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</si>
  <si>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</si>
  <si>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</si>
  <si>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</si>
  <si>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</si>
  <si>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</si>
  <si>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</si>
  <si>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</si>
  <si>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</si>
  <si>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</si>
  <si>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</si>
  <si>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</si>
  <si>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</si>
  <si>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</si>
  <si>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</si>
  <si>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</si>
  <si>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</si>
  <si>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</si>
  <si>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</si>
  <si>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</si>
  <si>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</si>
  <si>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</si>
  <si>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</si>
  <si>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</si>
  <si>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</si>
  <si>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</si>
  <si>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</si>
  <si>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</si>
  <si>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</si>
  <si>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</si>
  <si>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</si>
  <si>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</si>
  <si>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</si>
  <si>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</si>
  <si>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</si>
  <si>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</si>
  <si>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</si>
  <si>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</si>
  <si>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</si>
  <si>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</si>
  <si>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</si>
  <si>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</si>
  <si>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</si>
  <si>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</si>
  <si>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</si>
  <si>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</si>
  <si>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</si>
  <si>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</si>
  <si>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</si>
  <si>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</si>
  <si>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</si>
  <si>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</si>
  <si>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</si>
  <si>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</si>
  <si>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</si>
  <si>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</si>
  <si>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</si>
  <si>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</si>
  <si>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</si>
  <si>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</si>
  <si>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</si>
  <si>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</si>
  <si>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</si>
  <si>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</si>
  <si>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</si>
  <si>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</si>
  <si>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</si>
  <si>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</si>
  <si>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</si>
  <si>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</si>
  <si>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</si>
  <si>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</si>
  <si>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</si>
  <si>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</si>
  <si>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</si>
  <si>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</si>
  <si>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</si>
  <si>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</si>
  <si>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</si>
  <si>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</si>
  <si>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</si>
  <si>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</si>
  <si>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</si>
  <si>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</si>
  <si>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</si>
  <si>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</si>
  <si>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</si>
  <si>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</si>
  <si>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</si>
  <si>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</si>
  <si>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</si>
  <si>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</si>
  <si>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</si>
  <si>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</si>
  <si>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</si>
  <si>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</si>
  <si>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</si>
  <si>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</si>
  <si>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</si>
  <si>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</si>
  <si>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</si>
  <si>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</si>
  <si>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</si>
  <si>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</si>
  <si>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</si>
  <si>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</si>
  <si>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</si>
  <si>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</si>
  <si>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</si>
  <si>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</si>
  <si>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</si>
  <si>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</si>
  <si>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</si>
  <si>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</si>
  <si>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</si>
  <si>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</si>
  <si>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</si>
  <si>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</si>
  <si>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</si>
  <si>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</si>
  <si>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</si>
  <si>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</si>
  <si>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</si>
  <si>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</si>
  <si>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</si>
  <si>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</si>
  <si>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</si>
  <si>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</si>
  <si>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</si>
  <si>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</si>
  <si>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</si>
  <si>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</si>
  <si>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</si>
  <si>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</si>
  <si>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</si>
  <si>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</si>
  <si>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</si>
  <si>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</si>
  <si>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</si>
  <si>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</si>
  <si>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</si>
  <si>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</si>
  <si>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</si>
  <si>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</si>
  <si>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</si>
  <si>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</si>
  <si>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</si>
  <si>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</si>
  <si>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</si>
  <si>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</si>
  <si>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</si>
  <si>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</si>
  <si>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</si>
  <si>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</si>
  <si>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</si>
  <si>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</si>
  <si>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</si>
  <si>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</si>
  <si>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</si>
  <si>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</si>
  <si>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</si>
  <si>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</si>
  <si>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</si>
  <si>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</si>
  <si>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</si>
  <si>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</si>
  <si>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</si>
  <si>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</si>
  <si>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</si>
  <si>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</si>
  <si>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</si>
  <si>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</si>
  <si>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</si>
  <si>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</si>
  <si>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</si>
  <si>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</si>
  <si>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</si>
  <si>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</si>
  <si>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</si>
  <si>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</si>
  <si>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</si>
  <si>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</si>
  <si>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</si>
  <si>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</si>
  <si>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</si>
  <si>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</si>
  <si>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</si>
  <si>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</si>
  <si>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</si>
  <si>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</si>
  <si>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</si>
  <si>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</si>
  <si>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</si>
  <si>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</si>
  <si>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</si>
  <si>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</si>
  <si>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</si>
  <si>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</si>
  <si>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</si>
  <si>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</si>
  <si>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</si>
  <si>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</si>
  <si>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</si>
  <si>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</si>
  <si>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</si>
  <si>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</si>
  <si>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</si>
  <si>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</si>
  <si>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</si>
  <si>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</si>
  <si>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</si>
  <si>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</si>
  <si>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</si>
  <si>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</si>
  <si>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</si>
  <si>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</si>
  <si>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</si>
  <si>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</si>
  <si>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</si>
  <si>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</si>
  <si>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</si>
  <si>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</si>
  <si>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</si>
  <si>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</si>
  <si>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</si>
  <si>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</si>
  <si>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</si>
  <si>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</si>
  <si>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</si>
  <si>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</si>
  <si>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</si>
  <si>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</si>
  <si>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</si>
  <si>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</si>
  <si>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</si>
  <si>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</si>
  <si>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</si>
  <si>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</si>
  <si>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</si>
  <si>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</si>
  <si>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</si>
  <si>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</si>
  <si>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</si>
  <si>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</si>
  <si>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</si>
  <si>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</si>
  <si>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</si>
  <si>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</si>
  <si>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</si>
  <si>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</si>
  <si>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</si>
  <si>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</si>
  <si>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</si>
  <si>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</si>
  <si>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</si>
  <si>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</si>
  <si>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</si>
  <si>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</si>
  <si>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</si>
  <si>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</si>
  <si>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</si>
  <si>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</si>
  <si>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</si>
  <si>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</si>
  <si>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</si>
  <si>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</si>
  <si>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</si>
  <si>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</si>
  <si>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</si>
  <si>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</si>
  <si>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</si>
  <si>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</si>
  <si>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</si>
  <si>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</si>
  <si>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</si>
  <si>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</si>
  <si>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</si>
  <si>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</si>
  <si>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</si>
  <si>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</si>
  <si>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</si>
  <si>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</si>
  <si>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</si>
  <si>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</si>
  <si>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</si>
  <si>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</si>
  <si>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</si>
  <si>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</si>
  <si>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</si>
  <si>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</si>
  <si>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</si>
  <si>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</si>
  <si>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</si>
  <si>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</si>
  <si>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</si>
  <si>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</si>
  <si>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</si>
  <si>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</si>
  <si>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</si>
  <si>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</si>
  <si>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</si>
  <si>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</si>
  <si>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</si>
  <si>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</si>
  <si>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</si>
  <si>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</si>
  <si>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</si>
  <si>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</si>
  <si>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</si>
  <si>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</si>
  <si>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</si>
  <si>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</si>
  <si>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</si>
  <si>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</si>
  <si>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</si>
  <si>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</si>
  <si>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</si>
  <si>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</si>
  <si>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</si>
  <si>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</si>
  <si>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</si>
  <si>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</si>
  <si>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</si>
  <si>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</si>
  <si>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</si>
  <si>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</si>
  <si>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</si>
  <si>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</si>
  <si>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</si>
  <si>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</si>
  <si>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</si>
  <si>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</si>
  <si>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</si>
  <si>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</si>
  <si>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</si>
  <si>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</si>
  <si>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</si>
  <si>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</si>
  <si>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</si>
  <si>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</si>
  <si>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</si>
  <si>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</si>
  <si>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</si>
  <si>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</si>
  <si>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</si>
  <si>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</si>
  <si>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</si>
  <si>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</si>
  <si>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</si>
  <si>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</si>
  <si>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</si>
  <si>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</si>
  <si>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</si>
  <si>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</si>
  <si>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</si>
  <si>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</si>
  <si>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</si>
  <si>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</si>
  <si>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</si>
  <si>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</si>
  <si>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</si>
  <si>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</si>
  <si>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</si>
  <si>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</si>
  <si>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</si>
  <si>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</si>
  <si>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</si>
  <si>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</si>
  <si>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</si>
  <si>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</si>
  <si>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</si>
  <si>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</si>
  <si>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</si>
  <si>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</si>
  <si>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</si>
  <si>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</si>
  <si>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</si>
  <si>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</si>
  <si>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</si>
  <si>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</si>
  <si>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</si>
  <si>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</si>
  <si>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</si>
  <si>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</si>
  <si>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</si>
  <si>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</si>
  <si>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</si>
  <si>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</si>
  <si>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</si>
  <si>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</si>
  <si>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</si>
  <si>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</si>
  <si>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</si>
  <si>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</si>
  <si>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</si>
  <si>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</si>
  <si>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</si>
  <si>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</si>
  <si>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</si>
  <si>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</si>
  <si>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</si>
  <si>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</si>
  <si>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</si>
  <si>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</si>
  <si>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</si>
  <si>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</si>
  <si>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</si>
  <si>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</si>
  <si>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</si>
  <si>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</si>
  <si>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</si>
  <si>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</si>
  <si>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</si>
  <si>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</si>
  <si>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</si>
  <si>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</si>
  <si>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</si>
  <si>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</si>
  <si>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</si>
  <si>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</si>
  <si>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</si>
  <si>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</si>
  <si>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</si>
  <si>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</si>
  <si>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</si>
  <si>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</si>
  <si>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</si>
  <si>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</si>
  <si>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</si>
  <si>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</si>
  <si>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</si>
  <si>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</si>
  <si>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</si>
  <si>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</si>
  <si>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</si>
  <si>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</si>
  <si>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</si>
  <si>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</si>
  <si>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</si>
  <si>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</si>
  <si>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</si>
  <si>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</si>
  <si>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</si>
  <si>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</si>
  <si>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</si>
  <si>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</si>
  <si>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</si>
  <si>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</si>
  <si>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</si>
  <si>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</si>
  <si>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</si>
  <si>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</si>
  <si>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</si>
  <si>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</si>
  <si>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</si>
  <si>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</si>
  <si>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</si>
  <si>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</si>
  <si>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</si>
  <si>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</si>
  <si>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</si>
  <si>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</si>
  <si>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</si>
  <si>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</si>
  <si>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</si>
  <si>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</si>
  <si>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</si>
  <si>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</si>
  <si>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</si>
  <si>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</si>
  <si>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</si>
  <si>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</si>
  <si>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</si>
  <si>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</si>
  <si>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</si>
  <si>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</si>
  <si>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</si>
  <si>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</si>
  <si>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</si>
  <si>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</si>
  <si>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</si>
  <si>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</si>
  <si>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</si>
  <si>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</si>
  <si>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</si>
  <si>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</si>
  <si>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</si>
  <si>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</si>
  <si>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</si>
  <si>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</si>
  <si>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</si>
  <si>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</si>
  <si>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</si>
  <si>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</si>
  <si>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</si>
  <si>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</si>
  <si>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</si>
  <si>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</si>
  <si>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</si>
  <si>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</si>
  <si>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</si>
  <si>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</si>
  <si>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</si>
  <si>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</si>
  <si>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</si>
  <si>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</si>
  <si>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</si>
  <si>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</si>
  <si>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</si>
  <si>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</si>
  <si>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</si>
  <si>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</si>
  <si>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</si>
  <si>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</si>
  <si>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</si>
  <si>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</si>
  <si>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</si>
  <si>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</si>
  <si>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</si>
  <si>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</si>
  <si>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</si>
  <si>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</si>
  <si>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</si>
  <si>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</si>
  <si>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</si>
  <si>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</si>
  <si>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</si>
  <si>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</si>
  <si>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</si>
  <si>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</si>
  <si>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</si>
  <si>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</si>
  <si>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</si>
  <si>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</si>
  <si>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</si>
  <si>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</si>
  <si>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</si>
  <si>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</si>
  <si>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</si>
  <si>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</si>
  <si>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</si>
  <si>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</si>
  <si>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</si>
  <si>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</si>
  <si>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</si>
  <si>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</si>
  <si>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</si>
  <si>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</si>
  <si>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</si>
  <si>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</si>
  <si>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</si>
  <si>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</si>
  <si>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</si>
  <si>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</si>
  <si>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</si>
  <si>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</si>
  <si>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</si>
  <si>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</si>
  <si>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</si>
  <si>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</si>
  <si>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</si>
  <si>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</si>
  <si>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</si>
  <si>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</si>
  <si>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</si>
  <si>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</si>
  <si>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</si>
  <si>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</si>
  <si>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</si>
  <si>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</si>
  <si>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</si>
  <si>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</si>
  <si>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</si>
  <si>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</si>
  <si>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</si>
  <si>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</si>
  <si>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</si>
  <si>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</si>
  <si>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</si>
  <si>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</si>
  <si>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</si>
  <si>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</si>
  <si>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</si>
  <si>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</si>
  <si>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</si>
  <si>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</si>
  <si>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</si>
  <si>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</si>
  <si>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</si>
  <si>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</si>
  <si>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</si>
  <si>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</si>
  <si>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</si>
  <si>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</si>
  <si>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</si>
  <si>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</si>
  <si>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</si>
  <si>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</si>
  <si>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</si>
  <si>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</si>
  <si>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</si>
  <si>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</si>
  <si>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</si>
  <si>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</si>
  <si>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</si>
  <si>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</si>
  <si>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</si>
  <si>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</si>
  <si>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</si>
  <si>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</si>
  <si>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</si>
  <si>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</si>
  <si>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</si>
  <si>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</si>
  <si>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</si>
  <si>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</si>
  <si>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</si>
  <si>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</si>
  <si>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</si>
  <si>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</si>
  <si>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</si>
  <si>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</si>
  <si>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</si>
  <si>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</si>
  <si>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</si>
  <si>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</si>
  <si>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</si>
  <si>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</si>
  <si>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</si>
  <si>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</si>
  <si>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</si>
  <si>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</si>
  <si>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</si>
  <si>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</si>
  <si>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</si>
  <si>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</si>
  <si>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</si>
  <si>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</si>
  <si>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</si>
  <si>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</si>
  <si>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</si>
  <si>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</si>
  <si>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</si>
  <si>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</si>
  <si>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</si>
  <si>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</si>
  <si>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</si>
  <si>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</si>
  <si>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</si>
  <si>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</si>
  <si>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</si>
  <si>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</si>
  <si>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</si>
  <si>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</si>
  <si>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</si>
  <si>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</si>
  <si>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</si>
  <si>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</si>
  <si>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</si>
  <si>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</si>
  <si>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</si>
  <si>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</si>
  <si>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</si>
  <si>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</si>
  <si>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</si>
  <si>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</si>
  <si>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</si>
  <si>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</si>
  <si>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</si>
  <si>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</si>
  <si>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</si>
  <si>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</si>
  <si>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</si>
  <si>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</si>
  <si>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</si>
  <si>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</si>
  <si>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</si>
  <si>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</si>
  <si>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</si>
  <si>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</si>
  <si>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</si>
  <si>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</si>
  <si>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</si>
  <si>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</si>
  <si>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</si>
  <si>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</si>
  <si>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</si>
  <si>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</si>
  <si>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</si>
  <si>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</si>
  <si>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</si>
  <si>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</si>
  <si>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</si>
  <si>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</si>
  <si>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</si>
  <si>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</si>
  <si>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</si>
  <si>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</si>
  <si>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</si>
  <si>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</si>
  <si>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</si>
  <si>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</si>
  <si>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</si>
  <si>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</si>
  <si>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</si>
  <si>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</si>
  <si>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</si>
  <si>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</si>
  <si>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</si>
  <si>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</si>
  <si>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</si>
  <si>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</si>
  <si>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</si>
  <si>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</si>
  <si>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</si>
  <si>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</si>
  <si>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</si>
  <si>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</si>
  <si>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</si>
  <si>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</si>
  <si>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</si>
  <si>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</si>
  <si>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</si>
  <si>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</si>
  <si>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</si>
  <si>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</si>
  <si>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</si>
  <si>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</si>
  <si>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</si>
  <si>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</si>
  <si>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</si>
  <si>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</si>
  <si>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</si>
  <si>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</si>
  <si>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</si>
  <si>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</si>
  <si>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</si>
  <si>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</si>
  <si>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</si>
  <si>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</si>
  <si>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</si>
  <si>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</si>
  <si>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</si>
  <si>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</si>
  <si>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</si>
  <si>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</si>
  <si>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</si>
  <si>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</si>
  <si>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</si>
  <si>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</si>
  <si>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</si>
  <si>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</si>
  <si>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</si>
  <si>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</si>
  <si>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</si>
  <si>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</si>
  <si>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</si>
  <si>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</si>
  <si>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</si>
  <si>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</si>
  <si>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</si>
  <si>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</si>
  <si>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</si>
  <si>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</si>
  <si>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</si>
  <si>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</si>
  <si>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</si>
  <si>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</si>
  <si>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</si>
  <si>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</si>
  <si>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</si>
  <si>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</si>
  <si>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</si>
  <si>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</si>
  <si>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</si>
  <si>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</si>
  <si>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</si>
  <si>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</si>
  <si>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</si>
  <si>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</si>
  <si>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</si>
  <si>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</si>
  <si>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</si>
  <si>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</si>
  <si>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</si>
  <si>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</si>
  <si>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</si>
  <si>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</si>
  <si>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</si>
  <si>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</si>
  <si>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</si>
  <si>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</si>
  <si>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</si>
  <si>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</si>
  <si>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</si>
  <si>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</si>
  <si>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</si>
  <si>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</si>
  <si>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</si>
  <si>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</si>
  <si>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</si>
  <si>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</si>
  <si>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</si>
  <si>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</si>
  <si>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</si>
  <si>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</si>
  <si>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</si>
  <si>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</si>
  <si>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</si>
  <si>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</si>
  <si>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</si>
  <si>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</si>
  <si>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</si>
  <si>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</si>
  <si>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</si>
  <si>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</si>
  <si>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</si>
  <si>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</si>
  <si>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</si>
  <si>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</si>
  <si>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</si>
  <si>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</si>
  <si>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</si>
  <si>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</si>
  <si>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</si>
  <si>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</si>
  <si>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</si>
  <si>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</si>
  <si>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</si>
  <si>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</si>
  <si>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</si>
  <si>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</si>
  <si>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</si>
  <si>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</si>
  <si>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</si>
  <si>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</si>
  <si>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</si>
  <si>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</si>
  <si>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</si>
  <si>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</si>
  <si>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</si>
  <si>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</si>
  <si>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</si>
  <si>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</si>
  <si>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</si>
  <si>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</si>
  <si>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</si>
  <si>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</si>
  <si>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</si>
  <si>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</si>
  <si>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</si>
  <si>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</si>
  <si>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</si>
  <si>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</si>
  <si>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</si>
  <si>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</si>
  <si>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</si>
  <si>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</si>
  <si>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</si>
  <si>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</si>
  <si>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</si>
  <si>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</si>
  <si>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</si>
  <si>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</si>
  <si>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</si>
  <si>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</si>
  <si>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</si>
  <si>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</si>
  <si>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</si>
  <si>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</si>
  <si>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</si>
  <si>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</si>
  <si>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</si>
  <si>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</si>
  <si>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</si>
  <si>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</si>
  <si>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</si>
  <si>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</si>
  <si>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</si>
  <si>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</si>
  <si>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</si>
  <si>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</si>
  <si>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</si>
  <si>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</si>
  <si>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</si>
  <si>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</si>
  <si>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</si>
  <si>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</si>
  <si>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</si>
  <si>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</si>
  <si>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</si>
  <si>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</si>
  <si>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</si>
  <si>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</si>
  <si>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</si>
  <si>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</si>
  <si>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</si>
  <si>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</si>
  <si>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</si>
  <si>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</si>
  <si>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</si>
  <si>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</si>
  <si>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</si>
  <si>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</si>
  <si>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</si>
  <si>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</si>
  <si>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</si>
  <si>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</si>
  <si>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</si>
  <si>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</si>
  <si>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</si>
  <si>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</si>
  <si>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</si>
  <si>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</si>
  <si>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</si>
  <si>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</si>
  <si>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</si>
  <si>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</si>
  <si>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</si>
  <si>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</si>
  <si>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</si>
  <si>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</si>
  <si>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</si>
  <si>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</si>
  <si>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</si>
  <si>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</si>
  <si>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</si>
  <si>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</si>
  <si>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</si>
  <si>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</si>
  <si>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</si>
  <si>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</si>
  <si>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</si>
  <si>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</si>
  <si>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</si>
  <si>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</si>
  <si>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</si>
  <si>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</si>
  <si>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</si>
  <si>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</si>
  <si>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</si>
  <si>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</si>
  <si>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</si>
  <si>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</si>
  <si>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</si>
  <si>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</si>
  <si>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</si>
  <si>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</si>
  <si>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</si>
  <si>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</si>
  <si>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</si>
  <si>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</si>
  <si>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</si>
  <si>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</si>
  <si>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</si>
  <si>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</si>
  <si>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</si>
  <si>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</si>
  <si>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</si>
  <si>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</si>
  <si>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</si>
  <si>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</si>
  <si>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</si>
  <si>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</si>
  <si>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</si>
  <si>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</si>
  <si>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</si>
  <si>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</si>
  <si>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</si>
  <si>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</si>
  <si>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</si>
  <si>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</si>
  <si>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</si>
  <si>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</si>
  <si>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</si>
  <si>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</si>
  <si>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</si>
  <si>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</si>
  <si>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</si>
  <si>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</si>
  <si>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</si>
  <si>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</si>
  <si>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</si>
  <si>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</si>
  <si>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</si>
  <si>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</si>
  <si>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</si>
  <si>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</si>
  <si>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</si>
  <si>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</si>
  <si>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</si>
  <si>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</si>
  <si>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</si>
  <si>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</si>
  <si>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</si>
  <si>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</si>
  <si>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</si>
  <si>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</si>
  <si>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</si>
  <si>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</si>
  <si>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</si>
  <si>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</si>
  <si>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</si>
  <si>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</si>
  <si>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</si>
  <si>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</si>
  <si>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</si>
  <si>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</si>
  <si>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</si>
  <si>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</si>
  <si>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</si>
  <si>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</si>
  <si>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</si>
  <si>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</si>
  <si>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</si>
  <si>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</si>
  <si>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</si>
  <si>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</si>
  <si>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</si>
  <si>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</si>
  <si>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</si>
  <si>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</si>
  <si>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</si>
  <si>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</si>
  <si>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</si>
  <si>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</si>
  <si>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</si>
  <si>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</si>
  <si>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</si>
  <si>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</si>
  <si>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</si>
  <si>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</si>
  <si>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</si>
  <si>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</si>
  <si>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</si>
  <si>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</si>
  <si>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</si>
  <si>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</si>
  <si>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</si>
  <si>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</si>
  <si>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</si>
  <si>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</si>
  <si>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</si>
  <si>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</si>
  <si>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</si>
  <si>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</si>
  <si>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</si>
  <si>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</si>
  <si>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</si>
  <si>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</si>
  <si>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</si>
  <si>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</si>
  <si>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</si>
  <si>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</si>
  <si>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</si>
  <si>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</si>
  <si>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</si>
  <si>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</si>
  <si>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</si>
  <si>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</si>
  <si>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</si>
  <si>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</si>
  <si>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</si>
  <si>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</si>
  <si>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</si>
  <si>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</si>
  <si>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</si>
  <si>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</si>
  <si>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</si>
  <si>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</si>
  <si>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</si>
  <si>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</si>
  <si>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</si>
  <si>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</si>
  <si>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</si>
  <si>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</si>
  <si>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</si>
  <si>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</si>
  <si>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</si>
  <si>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</si>
  <si>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</si>
  <si>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</si>
  <si>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</si>
  <si>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</si>
  <si>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</si>
  <si>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</si>
  <si>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</si>
  <si>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</si>
  <si>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</si>
  <si>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</si>
  <si>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</si>
  <si>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</si>
  <si>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</si>
  <si>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</si>
  <si>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</si>
  <si>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</si>
  <si>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</si>
  <si>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</si>
  <si>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</si>
  <si>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</si>
  <si>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</si>
  <si>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</si>
  <si>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</si>
  <si>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</si>
  <si>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</si>
  <si>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</si>
  <si>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</si>
  <si>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</si>
  <si>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</si>
  <si>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</si>
  <si>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</si>
  <si>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</si>
  <si>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</si>
  <si>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</si>
  <si>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</si>
  <si>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</si>
  <si>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</si>
  <si>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</si>
  <si>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</si>
  <si>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</si>
  <si>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</si>
  <si>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</si>
  <si>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</si>
  <si>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</si>
  <si>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</si>
  <si>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</si>
  <si>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</si>
  <si>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</si>
  <si>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</si>
  <si>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</si>
  <si>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</si>
  <si>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</si>
  <si>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</si>
  <si>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</si>
  <si>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</si>
  <si>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</si>
  <si>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</si>
  <si>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</si>
  <si>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</si>
  <si>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</si>
  <si>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</si>
  <si>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</si>
  <si>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</si>
  <si>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</si>
  <si>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</si>
  <si>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</si>
  <si>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</si>
  <si>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</si>
  <si>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</si>
  <si>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</si>
  <si>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</si>
  <si>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</si>
  <si>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</si>
  <si>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</si>
  <si>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</si>
  <si>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</si>
  <si>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</si>
  <si>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</si>
  <si>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</si>
  <si>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</si>
  <si>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</si>
  <si>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</si>
  <si>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</si>
  <si>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</si>
  <si>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</si>
  <si>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</si>
  <si>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</si>
  <si>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</si>
  <si>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</si>
  <si>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</si>
  <si>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</si>
  <si>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</si>
  <si>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</si>
  <si>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</si>
  <si>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</si>
  <si>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</si>
  <si>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</si>
  <si>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</si>
  <si>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</si>
  <si>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</si>
  <si>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</si>
  <si>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</si>
  <si>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</si>
  <si>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</si>
  <si>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</si>
  <si>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</si>
  <si>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</si>
  <si>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</si>
  <si>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</si>
  <si>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</si>
  <si>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</si>
  <si>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</si>
  <si>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</si>
  <si>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</si>
  <si>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</si>
  <si>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</si>
  <si>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</si>
  <si>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</si>
  <si>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</si>
  <si>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</si>
  <si>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</si>
  <si>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</si>
  <si>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</si>
  <si>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</si>
  <si>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</si>
  <si>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</si>
  <si>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</si>
  <si>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</si>
  <si>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</si>
  <si>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</si>
  <si>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</si>
  <si>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</si>
  <si>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</si>
  <si>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</si>
  <si>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</si>
  <si>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</si>
  <si>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</si>
  <si>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</si>
  <si>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</si>
  <si>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</si>
  <si>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</si>
  <si>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</si>
  <si>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</si>
  <si>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</si>
  <si>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</si>
  <si>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</si>
  <si>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</si>
  <si>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</si>
  <si>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</si>
  <si>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</si>
  <si>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</si>
  <si>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</si>
  <si>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</si>
  <si>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</si>
  <si>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</si>
  <si>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</si>
  <si>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</si>
  <si>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</si>
  <si>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</si>
  <si>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</si>
  <si>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</si>
  <si>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</si>
  <si>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</si>
  <si>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</si>
  <si>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</si>
  <si>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</si>
  <si>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</si>
  <si>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</si>
  <si>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</si>
  <si>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</si>
  <si>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</si>
  <si>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</si>
  <si>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</si>
  <si>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</si>
  <si>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</si>
  <si>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</si>
  <si>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</si>
  <si>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</si>
  <si>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</si>
  <si>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</si>
  <si>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</si>
  <si>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</si>
  <si>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</si>
  <si>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</si>
  <si>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</si>
  <si>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</si>
  <si>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</si>
  <si>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</si>
  <si>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</si>
  <si>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</si>
  <si>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</si>
  <si>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</si>
  <si>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</si>
  <si>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</si>
  <si>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</si>
  <si>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</si>
  <si>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</si>
  <si>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</si>
  <si>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</si>
  <si>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</si>
  <si>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</si>
  <si>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</si>
  <si>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</si>
  <si>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</si>
  <si>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</si>
  <si>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</si>
  <si>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</si>
  <si>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</si>
  <si>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</si>
  <si>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</si>
  <si>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</si>
  <si>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</si>
  <si>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</si>
  <si>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</si>
  <si>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</si>
  <si>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</si>
  <si>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</si>
  <si>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</si>
  <si>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</si>
  <si>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</si>
  <si>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</si>
  <si>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</si>
  <si>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</si>
  <si>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</si>
  <si>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</si>
  <si>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</si>
  <si>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</si>
  <si>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</si>
  <si>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</si>
  <si>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</si>
  <si>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</si>
  <si>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</si>
  <si>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</si>
  <si>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</si>
  <si>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</si>
  <si>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</si>
  <si>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</si>
  <si>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</si>
  <si>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</si>
  <si>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</si>
  <si>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</si>
  <si>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</si>
  <si>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</si>
  <si>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</si>
  <si>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</si>
  <si>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</si>
  <si>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</si>
  <si>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</si>
  <si>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</si>
  <si>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</si>
  <si>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</si>
  <si>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</si>
  <si>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</si>
  <si>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</si>
  <si>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</si>
  <si>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</si>
  <si>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</si>
  <si>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</si>
  <si>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</si>
  <si>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</si>
  <si>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</si>
  <si>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</si>
  <si>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</si>
  <si>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</si>
  <si>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</si>
  <si>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</si>
  <si>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</si>
  <si>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</si>
  <si>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</si>
  <si>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</si>
  <si>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</si>
  <si>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</si>
  <si>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</si>
  <si>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</si>
  <si>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</si>
  <si>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</si>
  <si>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</si>
  <si>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</si>
  <si>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</si>
  <si>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</si>
  <si>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</si>
  <si>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</si>
  <si>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</si>
  <si>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</si>
  <si>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</si>
  <si>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</si>
  <si>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</si>
  <si>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</si>
  <si>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</si>
  <si>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</si>
  <si>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</si>
  <si>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</si>
  <si>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</si>
  <si>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</si>
  <si>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</si>
  <si>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</si>
  <si>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</si>
  <si>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</si>
  <si>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</si>
  <si>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</si>
  <si>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</si>
  <si>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</si>
  <si>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</si>
  <si>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</si>
  <si>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</si>
  <si>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</si>
  <si>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</si>
  <si>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</si>
  <si>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</si>
  <si>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</si>
  <si>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</si>
  <si>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</si>
  <si>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</si>
  <si>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</si>
  <si>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</si>
  <si>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</si>
  <si>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</si>
  <si>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</si>
  <si>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</si>
  <si>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</si>
  <si>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</si>
  <si>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</si>
  <si>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</si>
  <si>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</si>
  <si>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</si>
  <si>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</si>
  <si>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</si>
  <si>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</si>
  <si>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</si>
  <si>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</si>
  <si>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</si>
  <si>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</si>
  <si>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</si>
  <si>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</si>
  <si>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</si>
  <si>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</si>
  <si>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</si>
  <si>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</si>
  <si>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</si>
  <si>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</si>
  <si>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</si>
  <si>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</si>
  <si>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</si>
  <si>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</si>
  <si>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</si>
  <si>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</si>
  <si>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</si>
  <si>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</si>
  <si>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</si>
  <si>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</si>
  <si>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</si>
  <si>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</si>
  <si>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</si>
  <si>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</si>
  <si>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</si>
  <si>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</si>
  <si>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</si>
  <si>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</si>
  <si>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</si>
  <si>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</si>
  <si>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</si>
  <si>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</si>
  <si>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</si>
  <si>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</si>
  <si>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</si>
  <si>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</si>
  <si>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</si>
  <si>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</si>
  <si>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</si>
  <si>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</si>
  <si>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</si>
  <si>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</si>
  <si>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</si>
  <si>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</si>
  <si>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</si>
  <si>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</si>
  <si>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</si>
  <si>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</si>
  <si>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</si>
  <si>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</si>
  <si>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</si>
  <si>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</si>
  <si>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</si>
  <si>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</si>
  <si>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</si>
  <si>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</si>
  <si>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</si>
  <si>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</si>
  <si>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</si>
  <si>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</si>
  <si>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</si>
  <si>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</si>
  <si>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</si>
  <si>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</si>
  <si>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</si>
  <si>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</si>
  <si>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</si>
  <si>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</si>
  <si>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</si>
  <si>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</si>
  <si>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</si>
  <si>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</si>
  <si>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</si>
  <si>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</si>
  <si>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</si>
  <si>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</si>
  <si>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</si>
  <si>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</si>
  <si>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</si>
  <si>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</si>
  <si>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</si>
  <si>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</si>
  <si>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</si>
  <si>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</si>
  <si>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</si>
  <si>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</si>
  <si>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</si>
  <si>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</si>
  <si>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</si>
  <si>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</si>
  <si>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</si>
  <si>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</si>
  <si>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</si>
  <si>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</si>
  <si>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</si>
  <si>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</si>
  <si>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</si>
  <si>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</si>
  <si>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</si>
  <si>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</si>
  <si>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</si>
  <si>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</si>
  <si>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</si>
  <si>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</si>
  <si>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</si>
  <si>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</si>
  <si>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</si>
  <si>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</si>
  <si>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</si>
  <si>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</si>
  <si>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</si>
  <si>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</si>
  <si>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</si>
  <si>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</si>
  <si>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</si>
  <si>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</si>
  <si>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</si>
  <si>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</si>
  <si>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</si>
  <si>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</si>
  <si>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</si>
  <si>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</si>
  <si>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</si>
  <si>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</si>
  <si>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</si>
  <si>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</si>
  <si>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</si>
  <si>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</si>
  <si>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</si>
  <si>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</si>
  <si>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</si>
  <si>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</si>
  <si>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</si>
  <si>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</si>
  <si>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</si>
  <si>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</si>
  <si>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</si>
  <si>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</si>
  <si>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</si>
  <si>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</si>
  <si>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</si>
  <si>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</si>
  <si>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</si>
  <si>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</si>
  <si>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</si>
  <si>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</si>
  <si>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</si>
  <si>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</si>
  <si>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</si>
  <si>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</si>
  <si>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</si>
  <si>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</si>
  <si>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</si>
  <si>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</si>
  <si>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</si>
  <si>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</si>
  <si>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</si>
  <si>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</si>
  <si>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</si>
  <si>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</si>
  <si>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</si>
  <si>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</si>
  <si>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</si>
  <si>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</si>
  <si>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</si>
  <si>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</si>
  <si>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</si>
  <si>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</si>
  <si>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</si>
  <si>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</si>
  <si>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</si>
  <si>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</si>
  <si>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</si>
  <si>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</si>
  <si>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</si>
  <si>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</si>
  <si>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</si>
  <si>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</si>
  <si>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</si>
  <si>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</si>
  <si>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</si>
  <si>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</si>
  <si>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</si>
  <si>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</si>
  <si>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</si>
  <si>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</si>
  <si>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</si>
  <si>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</si>
  <si>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</si>
  <si>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</si>
  <si>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</si>
  <si>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</si>
  <si>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</si>
  <si>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</si>
  <si>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</si>
  <si>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</si>
  <si>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</si>
  <si>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</si>
  <si>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</si>
  <si>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</si>
  <si>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</si>
  <si>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</si>
  <si>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</si>
  <si>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</si>
  <si>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</si>
  <si>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</si>
  <si>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</si>
  <si>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</si>
  <si>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</si>
  <si>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</si>
  <si>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</si>
  <si>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</si>
  <si>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</si>
  <si>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</si>
  <si>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</si>
  <si>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</si>
  <si>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</si>
  <si>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</si>
  <si>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</si>
  <si>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</si>
  <si>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</si>
  <si>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</si>
  <si>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</si>
  <si>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</si>
  <si>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</si>
  <si>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</si>
  <si>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</si>
  <si>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</si>
  <si>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</si>
  <si>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</si>
  <si>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</si>
  <si>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</si>
  <si>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</si>
  <si>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</si>
  <si>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</si>
  <si>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</si>
  <si>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</si>
  <si>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</si>
  <si>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</si>
  <si>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</si>
  <si>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</si>
  <si>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</si>
  <si>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</si>
  <si>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</si>
  <si>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</si>
  <si>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</si>
  <si>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</si>
  <si>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</si>
  <si>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</si>
  <si>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</si>
  <si>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</si>
  <si>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</si>
  <si>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</si>
  <si>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</si>
  <si>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</si>
  <si>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</si>
  <si>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</si>
  <si>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</si>
  <si>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</si>
  <si>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</si>
  <si>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</si>
  <si>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</si>
  <si>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</si>
  <si>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</si>
  <si>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</si>
  <si>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</si>
  <si>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</si>
  <si>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</si>
  <si>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</si>
  <si>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</si>
  <si>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</si>
  <si>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</si>
  <si>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</si>
  <si>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</si>
  <si>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</si>
  <si>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</si>
  <si>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</si>
  <si>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</si>
  <si>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</si>
  <si>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</si>
  <si>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</si>
  <si>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</si>
  <si>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</si>
  <si>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</si>
  <si>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</si>
  <si>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</si>
  <si>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</si>
  <si>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</si>
  <si>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</si>
  <si>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</si>
  <si>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</si>
  <si>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</si>
  <si>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</si>
  <si>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</si>
  <si>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</si>
  <si>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</si>
  <si>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</si>
  <si>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</si>
  <si>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</si>
  <si>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</si>
  <si>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</si>
  <si>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</si>
  <si>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</si>
  <si>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</si>
  <si>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</si>
  <si>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</si>
  <si>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</si>
  <si>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</si>
  <si>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</si>
  <si>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</si>
  <si>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</si>
  <si>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</si>
  <si>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</si>
  <si>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</si>
  <si>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</si>
  <si>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</si>
  <si>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</si>
  <si>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</si>
  <si>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</si>
  <si>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</si>
  <si>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</si>
  <si>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</si>
  <si>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</si>
  <si>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</si>
  <si>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</si>
  <si>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</si>
  <si>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</si>
  <si>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</si>
  <si>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</si>
  <si>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</si>
  <si>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</si>
  <si>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</si>
  <si>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</si>
  <si>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</si>
  <si>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</si>
  <si>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</si>
  <si>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</si>
  <si>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</si>
  <si>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</si>
  <si>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</si>
  <si>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</si>
  <si>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</si>
  <si>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</si>
  <si>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</si>
  <si>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</si>
  <si>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</si>
  <si>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</si>
  <si>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</si>
  <si>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</si>
  <si>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</si>
  <si>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</si>
  <si>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</si>
  <si>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</si>
  <si>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</si>
  <si>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</si>
  <si>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</si>
  <si>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</si>
  <si>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</si>
  <si>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</si>
  <si>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</si>
  <si>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</si>
  <si>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</si>
  <si>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</si>
  <si>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</si>
  <si>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</si>
  <si>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</si>
  <si>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</si>
  <si>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</si>
  <si>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</si>
  <si>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</si>
  <si>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</si>
  <si>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</si>
  <si>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</si>
  <si>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</si>
  <si>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</si>
  <si>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</si>
  <si>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</si>
  <si>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</si>
  <si>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</si>
  <si>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</si>
  <si>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</si>
  <si>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</si>
  <si>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</si>
  <si>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</si>
  <si>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</si>
  <si>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</si>
  <si>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</si>
  <si>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</si>
  <si>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</si>
  <si>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</si>
  <si>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</si>
  <si>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</si>
  <si>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</si>
  <si>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</si>
  <si>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</si>
  <si>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</si>
  <si>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</si>
  <si>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</si>
  <si>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</si>
  <si>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</si>
  <si>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</si>
  <si>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</si>
  <si>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</si>
  <si>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</si>
  <si>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</si>
  <si>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</si>
  <si>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</si>
  <si>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</si>
  <si>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</si>
  <si>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</si>
  <si>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</si>
  <si>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</si>
  <si>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</si>
  <si>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</si>
  <si>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</si>
  <si>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</si>
  <si>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</si>
  <si>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</si>
  <si>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</si>
  <si>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</si>
  <si>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</si>
  <si>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</si>
  <si>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</si>
  <si>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</si>
  <si>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</si>
  <si>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</si>
  <si>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</si>
  <si>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</si>
  <si>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</si>
  <si>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</si>
  <si>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</si>
  <si>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</si>
  <si>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</si>
  <si>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</si>
  <si>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</si>
  <si>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</si>
  <si>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</si>
  <si>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</si>
  <si>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</si>
  <si>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</si>
  <si>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</si>
  <si>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</si>
  <si>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</si>
  <si>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</si>
  <si>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</si>
  <si>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</si>
  <si>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</si>
  <si>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</si>
  <si>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</si>
  <si>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</si>
  <si>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</si>
  <si>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</si>
  <si>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</si>
  <si>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</si>
  <si>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</si>
  <si>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</si>
  <si>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</si>
  <si>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</si>
  <si>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</si>
  <si>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</si>
  <si>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</si>
  <si>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</si>
  <si>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</si>
  <si>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</si>
  <si>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</si>
  <si>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</si>
  <si>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</si>
  <si>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</si>
  <si>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</si>
  <si>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</si>
  <si>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</si>
  <si>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</si>
  <si>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</si>
  <si>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</si>
  <si>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</si>
  <si>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</si>
  <si>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</si>
  <si>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</si>
  <si>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</si>
  <si>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</si>
  <si>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</si>
  <si>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</si>
  <si>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</si>
  <si>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</si>
  <si>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</si>
  <si>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</si>
  <si>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</si>
  <si>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</si>
  <si>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</si>
  <si>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</si>
  <si>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</si>
  <si>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</si>
  <si>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</si>
  <si>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</si>
  <si>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</si>
  <si>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</si>
  <si>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</si>
  <si>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</si>
  <si>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</si>
  <si>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</si>
  <si>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</si>
  <si>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</si>
  <si>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</si>
  <si>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</si>
  <si>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</si>
  <si>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</si>
  <si>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</si>
  <si>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</si>
  <si>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</si>
  <si>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</si>
  <si>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</si>
  <si>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</si>
  <si>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</si>
  <si>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</si>
  <si>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</si>
  <si>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</si>
  <si>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</si>
  <si>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</si>
  <si>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</si>
  <si>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</si>
  <si>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</si>
  <si>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</si>
  <si>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</si>
  <si>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</si>
  <si>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</si>
  <si>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</si>
  <si>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</si>
  <si>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</si>
  <si>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</si>
  <si>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</si>
  <si>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</si>
  <si>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</si>
  <si>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</si>
  <si>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</si>
  <si>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</si>
  <si>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</si>
  <si>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</si>
  <si>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</si>
  <si>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</si>
  <si>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</si>
  <si>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</si>
  <si>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</si>
  <si>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</si>
  <si>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</si>
  <si>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</si>
  <si>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</si>
  <si>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</si>
  <si>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</si>
  <si>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</si>
  <si>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</si>
  <si>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</si>
  <si>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</si>
  <si>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</si>
  <si>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</si>
  <si>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</si>
  <si>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</si>
  <si>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</si>
  <si>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</si>
  <si>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</si>
  <si>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</si>
  <si>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</si>
  <si>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</si>
  <si>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</si>
  <si>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</si>
  <si>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</si>
  <si>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</si>
  <si>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</si>
  <si>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</si>
  <si>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</si>
  <si>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</si>
  <si>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</si>
  <si>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</si>
  <si>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</si>
  <si>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</si>
  <si>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</si>
  <si>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</si>
  <si>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</si>
  <si>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</si>
  <si>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</si>
  <si>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</si>
  <si>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</si>
  <si>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</si>
  <si>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</si>
  <si>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</si>
  <si>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</si>
  <si>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</si>
  <si>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</si>
  <si>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</si>
  <si>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</si>
  <si>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</si>
  <si>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</si>
  <si>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</si>
  <si>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</si>
  <si>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</si>
  <si>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</si>
  <si>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</si>
  <si>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</si>
  <si>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</si>
  <si>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</si>
  <si>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</si>
  <si>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</si>
  <si>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</si>
  <si>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</si>
  <si>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</si>
  <si>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</si>
  <si>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</si>
  <si>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</si>
  <si>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</si>
  <si>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</si>
  <si>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</si>
  <si>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</si>
  <si>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</si>
  <si>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</si>
  <si>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</si>
  <si>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</si>
  <si>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</si>
  <si>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</si>
  <si>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</si>
  <si>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</si>
  <si>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</si>
  <si>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</si>
  <si>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</si>
  <si>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</si>
  <si>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</si>
  <si>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</si>
  <si>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</si>
  <si>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</si>
  <si>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</si>
  <si>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</si>
  <si>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</si>
  <si>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</si>
  <si>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</si>
  <si>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</si>
  <si>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</si>
  <si>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</si>
  <si>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</si>
  <si>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</si>
  <si>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</si>
  <si>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</si>
  <si>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</si>
  <si>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</si>
  <si>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</si>
  <si>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</si>
  <si>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</si>
  <si>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</si>
  <si>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</si>
  <si>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</si>
  <si>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</si>
  <si>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</si>
  <si>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</si>
  <si>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</si>
  <si>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</si>
  <si>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</si>
  <si>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</si>
  <si>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</si>
  <si>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</si>
  <si>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</si>
  <si>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</si>
  <si>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</si>
  <si>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</si>
  <si>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</si>
  <si>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</si>
  <si>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</si>
  <si>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</si>
  <si>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</si>
  <si>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</si>
  <si>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</si>
  <si>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</si>
  <si>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</si>
  <si>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</si>
  <si>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</si>
  <si>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</si>
  <si>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</si>
  <si>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</si>
  <si>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</si>
  <si>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</si>
  <si>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</si>
  <si>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</si>
  <si>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</si>
  <si>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</si>
  <si>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</si>
  <si>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</si>
  <si>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</si>
  <si>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</si>
  <si>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</si>
  <si>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</si>
  <si>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</si>
  <si>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</si>
  <si>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</si>
  <si>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</si>
  <si>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</si>
  <si>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</si>
  <si>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</si>
  <si>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</si>
  <si>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</si>
  <si>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</si>
  <si>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</si>
  <si>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</si>
  <si>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</si>
  <si>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</si>
  <si>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</si>
  <si>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</si>
  <si>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</si>
  <si>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</si>
  <si>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</si>
  <si>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</si>
  <si>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</si>
  <si>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</si>
  <si>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</si>
  <si>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</si>
  <si>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</si>
  <si>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</si>
  <si>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</si>
  <si>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</si>
  <si>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</si>
  <si>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</si>
  <si>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</si>
  <si>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</si>
  <si>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</si>
  <si>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</si>
  <si>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</si>
  <si>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</si>
  <si>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</si>
  <si>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</si>
  <si>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</si>
  <si>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</si>
  <si>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</si>
  <si>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</si>
  <si>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</si>
  <si>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</si>
  <si>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</si>
  <si>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</si>
  <si>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</si>
  <si>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</si>
  <si>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</si>
  <si>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</si>
  <si>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</si>
  <si>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</si>
  <si>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</si>
  <si>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</si>
  <si>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</si>
  <si>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</si>
  <si>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</si>
  <si>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</si>
  <si>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</si>
  <si>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</si>
  <si>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</si>
  <si>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</si>
  <si>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</si>
  <si>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</si>
  <si>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</si>
  <si>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</si>
  <si>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</si>
  <si>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</si>
  <si>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</si>
  <si>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</si>
  <si>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</si>
  <si>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</si>
  <si>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</si>
  <si>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</si>
  <si>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</si>
  <si>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</si>
  <si>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</si>
  <si>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</si>
  <si>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</si>
  <si>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</si>
  <si>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</si>
  <si>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</si>
  <si>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</si>
  <si>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</si>
  <si>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</si>
  <si>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</si>
  <si>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</si>
  <si>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</si>
  <si>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</si>
  <si>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</si>
  <si>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</si>
  <si>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</si>
  <si>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</si>
  <si>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</si>
  <si>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</si>
  <si>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</si>
  <si>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</si>
  <si>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</si>
  <si>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</si>
  <si>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</si>
  <si>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</si>
  <si>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</si>
  <si>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</si>
  <si>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</si>
  <si>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</si>
  <si>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</si>
  <si>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</si>
  <si>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</si>
  <si>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</si>
  <si>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</si>
  <si>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</si>
  <si>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</si>
  <si>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</si>
  <si>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</si>
  <si>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</si>
  <si>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</si>
  <si>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</si>
  <si>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</si>
  <si>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</si>
  <si>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</si>
  <si>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</si>
  <si>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</si>
  <si>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</si>
  <si>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</si>
  <si>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</si>
  <si>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</si>
  <si>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</si>
  <si>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</si>
  <si>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</si>
  <si>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</si>
  <si>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</si>
  <si>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</si>
  <si>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</si>
  <si>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</si>
  <si>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</si>
  <si>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</si>
  <si>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</si>
  <si>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</si>
  <si>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</si>
  <si>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</si>
  <si>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</si>
  <si>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</si>
  <si>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</si>
  <si>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</si>
  <si>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</si>
  <si>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</si>
  <si>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</si>
  <si>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</si>
  <si>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</si>
  <si>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</si>
  <si>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</si>
  <si>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</si>
  <si>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</si>
  <si>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</si>
  <si>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</si>
  <si>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</si>
  <si>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</si>
  <si>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</si>
  <si>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</si>
  <si>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</si>
  <si>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</si>
  <si>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</si>
  <si>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</si>
  <si>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</si>
  <si>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</si>
  <si>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</si>
  <si>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</si>
  <si>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</si>
  <si>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</si>
  <si>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</si>
  <si>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</si>
  <si>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</si>
  <si>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</si>
  <si>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</si>
  <si>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</si>
  <si>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</si>
  <si>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</si>
  <si>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</si>
  <si>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</si>
  <si>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</si>
  <si>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</si>
  <si>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</si>
  <si>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</si>
  <si>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</si>
  <si>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</si>
  <si>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</si>
  <si>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</si>
  <si>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</si>
  <si>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</si>
  <si>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</si>
  <si>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</si>
  <si>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</si>
  <si>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</si>
  <si>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</si>
  <si>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</si>
  <si>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</si>
  <si>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</si>
  <si>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</si>
  <si>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</si>
  <si>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</si>
  <si>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</si>
  <si>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</si>
  <si>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</si>
  <si>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</si>
  <si>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</si>
  <si>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</si>
  <si>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</si>
  <si>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</si>
  <si>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</si>
  <si>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</si>
  <si>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</si>
  <si>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</si>
  <si>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</si>
  <si>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</si>
  <si>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</si>
  <si>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</si>
  <si>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</si>
  <si>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</si>
  <si>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</si>
  <si>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</si>
  <si>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</si>
  <si>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</si>
  <si>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</si>
  <si>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</si>
  <si>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</si>
  <si>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</si>
  <si>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</si>
  <si>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</si>
  <si>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</si>
  <si>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</si>
  <si>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</si>
  <si>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</si>
  <si>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</si>
  <si>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</si>
  <si>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</si>
  <si>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</si>
  <si>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</si>
  <si>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</si>
  <si>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</si>
  <si>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</si>
  <si>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</si>
  <si>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</si>
  <si>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</si>
  <si>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</si>
  <si>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</si>
  <si>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</si>
  <si>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</si>
  <si>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</si>
  <si>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</si>
  <si>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</si>
  <si>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</si>
  <si>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</si>
  <si>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</si>
  <si>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</si>
  <si>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</si>
  <si>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</si>
  <si>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</si>
  <si>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</si>
  <si>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</si>
  <si>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</si>
  <si>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</si>
  <si>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</si>
  <si>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</si>
  <si>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</si>
  <si>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</si>
  <si>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</si>
  <si>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</si>
  <si>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</si>
  <si>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</si>
  <si>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</si>
  <si>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</si>
  <si>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</si>
  <si>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</si>
  <si>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</si>
  <si>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</si>
  <si>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</si>
  <si>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</si>
  <si>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</si>
  <si>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</si>
  <si>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</si>
  <si>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</si>
  <si>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</si>
  <si>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</si>
  <si>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</si>
  <si>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</si>
  <si>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</si>
  <si>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</si>
  <si>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</si>
  <si>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</si>
  <si>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</si>
  <si>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</si>
  <si>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</si>
  <si>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</si>
  <si>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</si>
  <si>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</si>
  <si>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</si>
  <si>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</si>
  <si>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</si>
  <si>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</si>
  <si>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</si>
  <si>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</si>
  <si>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</si>
  <si>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</si>
  <si>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</si>
  <si>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</si>
  <si>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</si>
  <si>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</si>
  <si>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</si>
  <si>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</si>
  <si>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</si>
  <si>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</si>
  <si>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</si>
  <si>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</si>
  <si>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</si>
  <si>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</si>
  <si>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</si>
  <si>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</si>
  <si>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</si>
  <si>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</si>
  <si>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</si>
  <si>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</si>
  <si>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</si>
  <si>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</si>
  <si>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</si>
  <si>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</si>
  <si>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</si>
  <si>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</si>
  <si>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</si>
  <si>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</si>
  <si>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</si>
  <si>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</si>
  <si>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</si>
  <si>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</si>
  <si>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</si>
  <si>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</si>
  <si>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</si>
  <si>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</si>
  <si>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</si>
  <si>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</si>
  <si>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</si>
  <si>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</si>
  <si>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</si>
  <si>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</si>
  <si>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</si>
  <si>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</si>
  <si>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</si>
  <si>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</si>
  <si>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</si>
  <si>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</si>
  <si>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</si>
  <si>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</si>
  <si>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</si>
  <si>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</si>
  <si>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</si>
  <si>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</si>
  <si>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</si>
  <si>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</si>
  <si>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</si>
  <si>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</si>
  <si>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</si>
  <si>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</si>
  <si>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</si>
  <si>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</si>
  <si>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</si>
  <si>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</si>
  <si>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</si>
  <si>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</si>
  <si>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</si>
  <si>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</si>
  <si>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</si>
  <si>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</si>
  <si>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</si>
  <si>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</si>
  <si>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</si>
  <si>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</si>
  <si>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</si>
  <si>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</si>
  <si>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</si>
  <si>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</si>
  <si>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</si>
  <si>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</si>
  <si>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</si>
  <si>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</si>
  <si>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</si>
  <si>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</si>
  <si>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</si>
  <si>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</si>
  <si>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</si>
  <si>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</si>
  <si>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</si>
  <si>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</si>
  <si>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</si>
  <si>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</si>
  <si>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</si>
  <si>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</si>
  <si>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</si>
  <si>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</si>
  <si>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</si>
  <si>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</si>
  <si>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</si>
  <si>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</si>
  <si>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</si>
  <si>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</si>
  <si>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</si>
  <si>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</si>
  <si>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</si>
  <si>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</si>
  <si>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</si>
  <si>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</si>
  <si>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</si>
  <si>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</si>
  <si>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</si>
  <si>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</si>
  <si>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</si>
  <si>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</si>
  <si>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</si>
  <si>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</si>
  <si>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</si>
  <si>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</si>
  <si>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</si>
  <si>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</si>
  <si>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</si>
  <si>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</si>
  <si>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</si>
  <si>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</si>
  <si>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</si>
  <si>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</si>
  <si>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</si>
  <si>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</si>
  <si>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</si>
  <si>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</si>
  <si>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</si>
  <si>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</si>
  <si>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</si>
  <si>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</si>
  <si>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</si>
  <si>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</si>
  <si>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</si>
  <si>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</si>
  <si>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</si>
  <si>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</si>
  <si>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</si>
  <si>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</si>
  <si>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</si>
  <si>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</si>
  <si>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</si>
  <si>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</si>
  <si>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</si>
  <si>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</si>
  <si>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</si>
  <si>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</si>
  <si>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</si>
  <si>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</si>
  <si>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</si>
  <si>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</si>
  <si>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</si>
  <si>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</si>
  <si>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</si>
  <si>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</si>
  <si>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</si>
  <si>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</si>
  <si>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</si>
  <si>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</si>
  <si>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</si>
  <si>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</si>
  <si>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</si>
  <si>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</si>
  <si>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</si>
  <si>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</si>
  <si>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</si>
  <si>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</si>
  <si>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</si>
  <si>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</si>
  <si>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</si>
  <si>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</si>
  <si>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</si>
  <si>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</si>
  <si>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</si>
  <si>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</si>
  <si>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</si>
  <si>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</si>
  <si>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</si>
  <si>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</si>
  <si>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</si>
  <si>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</si>
  <si>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</si>
  <si>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</si>
  <si>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</si>
  <si>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</si>
  <si>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</si>
  <si>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</si>
  <si>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</si>
  <si>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</si>
  <si>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</si>
  <si>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</si>
  <si>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</si>
  <si>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</si>
  <si>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</si>
  <si>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</si>
  <si>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</si>
  <si>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</si>
  <si>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</si>
  <si>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</si>
  <si>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</si>
  <si>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</si>
  <si>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</si>
  <si>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</si>
  <si>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</si>
  <si>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</si>
  <si>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</si>
  <si>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</si>
  <si>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</si>
  <si>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</si>
  <si>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</si>
  <si>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</si>
  <si>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</si>
  <si>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</si>
  <si>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</si>
  <si>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</si>
  <si>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</si>
  <si>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</si>
  <si>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</si>
  <si>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</si>
  <si>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</si>
  <si>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</si>
  <si>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</si>
  <si>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</si>
  <si>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</si>
  <si>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</si>
  <si>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</si>
  <si>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</si>
  <si>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</si>
  <si>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</si>
  <si>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</si>
  <si>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</si>
  <si>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</si>
  <si>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</si>
  <si>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</si>
  <si>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</si>
  <si>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</si>
  <si>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</si>
  <si>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</si>
  <si>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</si>
  <si>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</si>
  <si>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</si>
  <si>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</si>
  <si>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</si>
  <si>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</si>
  <si>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</si>
  <si>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</si>
  <si>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</si>
  <si>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</si>
  <si>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</si>
  <si>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</si>
  <si>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</si>
  <si>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</si>
  <si>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</si>
  <si>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</si>
  <si>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</si>
  <si>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</si>
  <si>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</si>
  <si>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</si>
  <si>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</si>
  <si>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</si>
  <si>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</si>
  <si>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</si>
  <si>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</si>
  <si>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</si>
  <si>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</si>
  <si>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</si>
  <si>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</si>
  <si>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</si>
  <si>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</si>
  <si>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</si>
  <si>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</si>
  <si>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</si>
  <si>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</si>
  <si>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</si>
  <si>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</si>
  <si>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</si>
  <si>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</si>
  <si>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</si>
  <si>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</si>
  <si>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</si>
  <si>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</si>
  <si>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</si>
  <si>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</si>
  <si>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</si>
  <si>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</si>
  <si>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</si>
  <si>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</si>
  <si>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</si>
  <si>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</si>
  <si>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</si>
  <si>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</si>
  <si>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</si>
  <si>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</si>
  <si>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</si>
  <si>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</si>
  <si>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</si>
  <si>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</si>
  <si>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</si>
  <si>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</si>
  <si>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</si>
  <si>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</si>
  <si>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</si>
  <si>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</si>
  <si>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</si>
  <si>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</si>
  <si>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</si>
  <si>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</si>
  <si>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</si>
  <si>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</si>
  <si>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</si>
  <si>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</si>
  <si>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</si>
  <si>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</si>
  <si>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</si>
  <si>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</si>
  <si>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</si>
  <si>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</si>
  <si>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</si>
  <si>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</si>
  <si>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</si>
  <si>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</si>
  <si>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</si>
  <si>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</si>
  <si>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</si>
  <si>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</si>
  <si>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</si>
  <si>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</si>
  <si>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</si>
  <si>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</si>
  <si>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</si>
  <si>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</si>
  <si>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</si>
  <si>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</si>
  <si>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</si>
  <si>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</si>
  <si>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</si>
  <si>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</si>
  <si>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</si>
  <si>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</si>
  <si>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</si>
  <si>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</si>
  <si>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</si>
  <si>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</si>
  <si>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</si>
  <si>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</si>
  <si>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</si>
  <si>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</si>
  <si>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</si>
  <si>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</si>
  <si>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</si>
  <si>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</si>
  <si>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</si>
  <si>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</si>
  <si>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</si>
  <si>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</si>
  <si>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</si>
  <si>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</si>
  <si>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</si>
  <si>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</si>
  <si>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</si>
  <si>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</si>
  <si>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</si>
  <si>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</si>
  <si>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</si>
  <si>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</si>
  <si>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</si>
  <si>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</si>
  <si>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</si>
  <si>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</si>
  <si>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</si>
  <si>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</si>
  <si>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</si>
  <si>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</si>
  <si>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</si>
  <si>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</si>
  <si>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</si>
  <si>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</si>
  <si>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</si>
  <si>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</si>
  <si>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</si>
  <si>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</si>
  <si>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</si>
  <si>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</si>
  <si>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</si>
  <si>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</si>
  <si>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</si>
  <si>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</si>
  <si>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</si>
  <si>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</si>
  <si>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</si>
  <si>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</si>
  <si>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</si>
  <si>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</si>
  <si>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</si>
  <si>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</si>
  <si>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</si>
  <si>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</si>
  <si>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</si>
  <si>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</si>
  <si>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</si>
  <si>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</si>
  <si>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</si>
  <si>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</si>
  <si>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</si>
  <si>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</si>
  <si>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</si>
  <si>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</si>
  <si>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</si>
  <si>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</si>
  <si>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</si>
  <si>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</si>
  <si>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</si>
  <si>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</si>
  <si>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</si>
  <si>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</si>
  <si>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</si>
  <si>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</si>
  <si>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</si>
  <si>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</si>
  <si>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</si>
  <si>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</si>
  <si>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</si>
  <si>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</si>
  <si>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</si>
  <si>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</si>
  <si>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</si>
  <si>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</si>
  <si>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</si>
  <si>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</si>
  <si>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</si>
  <si>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</si>
  <si>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</si>
  <si>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</si>
  <si>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</si>
  <si>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</si>
  <si>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</si>
  <si>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</si>
  <si>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</si>
  <si>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</si>
  <si>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</si>
  <si>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</si>
  <si>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</si>
  <si>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</si>
  <si>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</si>
  <si>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</si>
  <si>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</si>
  <si>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</si>
  <si>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</si>
  <si>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</si>
  <si>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</si>
  <si>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</si>
  <si>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</si>
  <si>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</si>
  <si>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</si>
  <si>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</si>
  <si>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</si>
  <si>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</si>
  <si>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</si>
  <si>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</si>
  <si>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</si>
  <si>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</si>
  <si>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</si>
  <si>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</si>
  <si>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</si>
  <si>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</si>
  <si>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</si>
  <si>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</si>
  <si>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</si>
  <si>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</si>
  <si>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</si>
  <si>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</si>
  <si>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</si>
  <si>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</si>
  <si>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</si>
  <si>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</si>
  <si>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</si>
  <si>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</si>
  <si>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</si>
  <si>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</si>
  <si>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</si>
  <si>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</si>
  <si>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</si>
  <si>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</si>
  <si>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</si>
  <si>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</si>
  <si>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</si>
  <si>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</si>
  <si>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</si>
  <si>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</si>
  <si>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</si>
  <si>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</si>
  <si>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</si>
  <si>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</si>
  <si>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</si>
  <si>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</si>
  <si>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</si>
  <si>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</si>
  <si>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</si>
  <si>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</si>
  <si>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</si>
  <si>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</si>
  <si>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</si>
  <si>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</si>
  <si>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</si>
  <si>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</si>
  <si>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</si>
  <si>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</si>
  <si>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</si>
  <si>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</si>
  <si>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</si>
  <si>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</si>
  <si>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</si>
  <si>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</si>
  <si>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</si>
  <si>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</si>
  <si>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</si>
  <si>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</si>
  <si>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</si>
  <si>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</si>
  <si>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</si>
  <si>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</si>
  <si>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</si>
  <si>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</si>
  <si>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</si>
  <si>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</si>
  <si>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</si>
  <si>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</si>
  <si>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</si>
  <si>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</si>
  <si>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</si>
  <si>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</si>
  <si>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</si>
  <si>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</si>
  <si>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</si>
  <si>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</si>
  <si>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</si>
  <si>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</si>
  <si>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</si>
  <si>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</si>
  <si>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</si>
  <si>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</si>
  <si>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</si>
  <si>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</si>
  <si>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</si>
  <si>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</si>
  <si>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</si>
  <si>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</si>
  <si>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</si>
  <si>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</si>
  <si>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</si>
  <si>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</si>
  <si>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</si>
  <si>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</si>
  <si>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</si>
  <si>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</si>
  <si>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</si>
  <si>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</si>
  <si>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</si>
  <si>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</si>
  <si>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</si>
  <si>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</si>
  <si>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</si>
  <si>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</si>
  <si>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</si>
  <si>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</si>
  <si>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</si>
  <si>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</si>
  <si>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</si>
  <si>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</si>
  <si>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</si>
  <si>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</si>
  <si>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</si>
  <si>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</si>
  <si>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</si>
  <si>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</si>
  <si>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</si>
  <si>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</si>
  <si>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</si>
  <si>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</si>
  <si>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</si>
  <si>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</si>
  <si>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</si>
  <si>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</si>
  <si>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</si>
  <si>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</si>
  <si>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</si>
  <si>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</si>
  <si>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</si>
  <si>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</si>
  <si>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</si>
  <si>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</si>
  <si>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</si>
  <si>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</si>
  <si>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</si>
  <si>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</si>
  <si>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</si>
  <si>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</si>
  <si>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</si>
  <si>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</si>
  <si>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</si>
  <si>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</si>
  <si>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</si>
  <si>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</si>
  <si>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</si>
  <si>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</si>
  <si>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</si>
  <si>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</si>
  <si>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</si>
  <si>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</si>
  <si>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</si>
  <si>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</si>
  <si>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</si>
  <si>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</si>
  <si>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</si>
  <si>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</si>
  <si>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</si>
  <si>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</si>
  <si>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</si>
  <si>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</si>
  <si>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</si>
  <si>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</si>
  <si>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</si>
  <si>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</si>
  <si>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</si>
  <si>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</si>
  <si>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</si>
  <si>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</si>
  <si>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</si>
  <si>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</si>
  <si>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</si>
  <si>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</si>
  <si>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</si>
  <si>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</si>
  <si>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</si>
  <si>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</si>
  <si>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</si>
  <si>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</si>
  <si>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</si>
  <si>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</si>
  <si>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</si>
  <si>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</si>
  <si>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</si>
  <si>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</si>
  <si>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</si>
  <si>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</si>
  <si>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</si>
  <si>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</si>
  <si>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</si>
  <si>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</si>
  <si>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</si>
  <si>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</si>
  <si>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</si>
  <si>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</si>
  <si>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</si>
  <si>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</si>
  <si>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</si>
  <si>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</si>
  <si>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</si>
  <si>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</si>
  <si>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</si>
  <si>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</si>
  <si>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</si>
  <si>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</si>
  <si>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</si>
  <si>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</si>
  <si>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</si>
  <si>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</si>
  <si>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</si>
  <si>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</si>
  <si>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</si>
  <si>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</si>
  <si>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</si>
  <si>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</si>
  <si>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</si>
  <si>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</si>
  <si>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</si>
  <si>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</si>
  <si>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</si>
  <si>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</si>
  <si>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</si>
  <si>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</si>
  <si>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</si>
  <si>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</si>
  <si>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</si>
  <si>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</si>
  <si>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</si>
  <si>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</si>
  <si>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</si>
  <si>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</si>
  <si>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</si>
  <si>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</si>
  <si>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</si>
  <si>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</si>
  <si>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</si>
  <si>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</si>
  <si>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</si>
  <si>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</si>
  <si>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</si>
  <si>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</si>
  <si>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</si>
  <si>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</si>
  <si>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</si>
  <si>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</si>
  <si>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</si>
  <si>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</si>
  <si>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</si>
  <si>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</si>
  <si>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</si>
  <si>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</si>
  <si>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</si>
  <si>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</si>
  <si>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</si>
  <si>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</si>
  <si>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</si>
  <si>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</si>
  <si>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</si>
  <si>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</si>
  <si>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</si>
  <si>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</si>
  <si>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</si>
  <si>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</si>
  <si>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</si>
  <si>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</si>
  <si>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</si>
  <si>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</si>
  <si>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</si>
  <si>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</si>
  <si>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</si>
  <si>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</si>
  <si>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</si>
  <si>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</si>
  <si>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</si>
  <si>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</si>
  <si>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</si>
  <si>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</si>
  <si>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</si>
  <si>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</si>
  <si>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</si>
  <si>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</si>
  <si>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</si>
  <si>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</si>
  <si>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</si>
  <si>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</si>
  <si>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</si>
  <si>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</si>
  <si>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</si>
  <si>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</si>
  <si>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</si>
  <si>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</si>
  <si>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</si>
  <si>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</si>
  <si>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</si>
  <si>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</si>
  <si>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</si>
  <si>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</si>
  <si>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</si>
  <si>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</si>
  <si>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</si>
  <si>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</si>
  <si>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</si>
  <si>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</si>
  <si>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</si>
  <si>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</si>
  <si>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</si>
  <si>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</si>
  <si>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</si>
  <si>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</si>
  <si>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</si>
  <si>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</si>
  <si>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</si>
  <si>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</si>
  <si>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</si>
  <si>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</si>
  <si>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</si>
  <si>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</si>
  <si>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</si>
  <si>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</si>
  <si>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</si>
  <si>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</si>
  <si>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</si>
  <si>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</si>
  <si>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</si>
  <si>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</si>
  <si>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</si>
  <si>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</si>
  <si>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</si>
  <si>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</si>
  <si>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</si>
  <si>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</si>
  <si>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</si>
  <si>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</si>
  <si>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</si>
  <si>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</si>
  <si>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</si>
  <si>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</si>
  <si>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</si>
  <si>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</si>
  <si>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</si>
  <si>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</si>
  <si>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</si>
  <si>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</si>
  <si>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</si>
  <si>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</si>
  <si>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</si>
  <si>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</si>
  <si>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</si>
  <si>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</si>
  <si>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</si>
  <si>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</si>
  <si>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</si>
  <si>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</si>
  <si>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</si>
  <si>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</si>
  <si>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</si>
  <si>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</si>
  <si>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</si>
  <si>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</si>
  <si>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</si>
  <si>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</si>
  <si>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</si>
  <si>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</si>
  <si>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</si>
  <si>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</si>
  <si>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</si>
  <si>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</si>
  <si>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</si>
  <si>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</si>
  <si>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</si>
  <si>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</si>
  <si>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</si>
  <si>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</si>
  <si>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</si>
  <si>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</si>
  <si>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</si>
  <si>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</si>
  <si>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</si>
  <si>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</si>
  <si>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</si>
  <si>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</si>
  <si>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</si>
  <si>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</si>
  <si>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</si>
  <si>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</si>
  <si>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</si>
  <si>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</si>
  <si>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</si>
  <si>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</si>
  <si>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</si>
  <si>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</si>
  <si>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</si>
  <si>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</si>
  <si>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</si>
  <si>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</si>
  <si>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</si>
  <si>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</si>
  <si>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</si>
  <si>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</si>
  <si>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</si>
  <si>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</si>
  <si>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</si>
  <si>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</si>
  <si>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</si>
  <si>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</si>
  <si>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</si>
  <si>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</si>
  <si>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</si>
  <si>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</si>
  <si>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</si>
  <si>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</si>
  <si>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</si>
  <si>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</si>
  <si>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</si>
  <si>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</si>
  <si>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</si>
  <si>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</si>
  <si>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</si>
  <si>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</si>
  <si>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</si>
  <si>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</si>
  <si>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</si>
  <si>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</si>
  <si>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</si>
  <si>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</si>
  <si>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</si>
  <si>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</si>
  <si>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</si>
  <si>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</si>
  <si>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</si>
  <si>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</si>
  <si>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</si>
  <si>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</si>
  <si>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</si>
  <si>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</si>
  <si>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</si>
  <si>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</si>
  <si>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</si>
  <si>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</si>
  <si>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</si>
  <si>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</si>
  <si>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</si>
  <si>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</si>
  <si>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</si>
  <si>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</si>
  <si>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</si>
  <si>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</si>
  <si>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</si>
  <si>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</si>
  <si>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</si>
  <si>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</si>
  <si>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</si>
  <si>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</si>
  <si>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</si>
  <si>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</si>
  <si>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</si>
  <si>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</si>
  <si>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</si>
  <si>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</si>
  <si>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</si>
  <si>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</si>
  <si>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</si>
  <si>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</si>
  <si>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</si>
  <si>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</si>
  <si>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</si>
  <si>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</si>
  <si>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</si>
  <si>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</si>
  <si>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</si>
  <si>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</si>
  <si>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</si>
  <si>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</si>
  <si>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</si>
  <si>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</si>
  <si>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</si>
  <si>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</si>
  <si>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</si>
  <si>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</si>
  <si>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</si>
  <si>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</si>
  <si>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</si>
  <si>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</si>
  <si>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</si>
  <si>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</si>
  <si>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</si>
  <si>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</si>
  <si>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</si>
  <si>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</si>
  <si>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</si>
  <si>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</si>
  <si>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</si>
  <si>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</si>
  <si>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</si>
  <si>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</si>
  <si>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</si>
  <si>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</si>
  <si>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</si>
  <si>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</si>
  <si>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</si>
  <si>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</si>
  <si>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</si>
  <si>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</si>
  <si>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</si>
  <si>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</si>
  <si>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</si>
  <si>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</si>
  <si>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</si>
  <si>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</si>
  <si>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</si>
  <si>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</si>
  <si>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</si>
  <si>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</si>
  <si>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</si>
  <si>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</si>
  <si>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</si>
  <si>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</si>
  <si>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</si>
  <si>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</si>
  <si>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</si>
  <si>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</si>
  <si>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</si>
  <si>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</si>
  <si>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</si>
  <si>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</si>
  <si>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</si>
  <si>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</si>
  <si>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</si>
  <si>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</si>
  <si>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</si>
  <si>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</si>
  <si>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</si>
  <si>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</si>
  <si>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</si>
  <si>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</si>
  <si>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</si>
  <si>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</si>
  <si>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</si>
  <si>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</si>
  <si>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</si>
  <si>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</si>
  <si>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</si>
  <si>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</si>
  <si>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</si>
  <si>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</si>
  <si>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</si>
  <si>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</si>
  <si>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</si>
  <si>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</si>
  <si>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</si>
  <si>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</si>
  <si>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</si>
  <si>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</si>
  <si>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</si>
  <si>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</si>
  <si>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</si>
  <si>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</si>
  <si>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</si>
  <si>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</si>
  <si>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</si>
  <si>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</si>
  <si>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</si>
  <si>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</si>
  <si>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</si>
  <si>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</si>
  <si>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</si>
  <si>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</si>
  <si>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</si>
  <si>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</si>
  <si>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</si>
  <si>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</si>
  <si>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</si>
  <si>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</si>
  <si>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</si>
  <si>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</si>
  <si>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</si>
  <si>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</si>
  <si>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</si>
  <si>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</si>
  <si>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</si>
  <si>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</si>
  <si>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</si>
  <si>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</si>
  <si>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</si>
  <si>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</si>
  <si>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</si>
  <si>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</si>
  <si>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</si>
  <si>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</si>
  <si>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</si>
  <si>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</si>
  <si>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</si>
  <si>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</si>
  <si>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</si>
  <si>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</si>
  <si>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</si>
  <si>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</si>
  <si>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</si>
  <si>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</si>
  <si>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</si>
  <si>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</si>
  <si>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</si>
  <si>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</si>
  <si>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</si>
  <si>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</si>
  <si>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</si>
  <si>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</si>
  <si>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</si>
  <si>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</si>
  <si>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</si>
  <si>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</si>
  <si>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</si>
  <si>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</si>
  <si>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</si>
  <si>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</si>
  <si>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</si>
  <si>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</si>
  <si>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</si>
  <si>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</si>
  <si>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</si>
  <si>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</si>
  <si>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</si>
  <si>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</si>
  <si>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</si>
  <si>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</si>
  <si>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</si>
  <si>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</si>
  <si>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</si>
  <si>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</si>
  <si>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</si>
  <si>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</si>
  <si>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</si>
  <si>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</si>
  <si>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</si>
  <si>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</si>
  <si>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</si>
  <si>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</si>
  <si>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</si>
  <si>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</si>
  <si>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</si>
  <si>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</si>
  <si>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</si>
  <si>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</si>
  <si>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</si>
  <si>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</si>
  <si>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</si>
  <si>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</si>
  <si>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</si>
  <si>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</si>
  <si>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</si>
  <si>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</si>
  <si>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</si>
  <si>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</si>
  <si>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</si>
  <si>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</si>
  <si>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</si>
  <si>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</si>
  <si>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</si>
  <si>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</si>
  <si>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</si>
  <si>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</si>
  <si>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</si>
  <si>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</si>
  <si>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</si>
  <si>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</si>
  <si>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</si>
  <si>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</si>
  <si>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</si>
  <si>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</si>
  <si>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</si>
  <si>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</si>
  <si>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</si>
  <si>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</si>
  <si>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</si>
  <si>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</si>
  <si>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</si>
  <si>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</si>
  <si>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</si>
  <si>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</si>
  <si>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</si>
  <si>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</si>
  <si>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</si>
  <si>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</si>
  <si>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</si>
  <si>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</si>
  <si>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</si>
  <si>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</si>
  <si>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</si>
  <si>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</si>
  <si>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</si>
  <si>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</si>
  <si>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</si>
  <si>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</si>
  <si>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</si>
  <si>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</si>
  <si>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</si>
  <si>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</si>
  <si>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</si>
  <si>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</si>
  <si>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</si>
  <si>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</si>
  <si>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</si>
  <si>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</si>
  <si>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</si>
  <si>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</si>
  <si>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</si>
  <si>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</si>
  <si>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</si>
  <si>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</si>
  <si>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</si>
  <si>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</si>
  <si>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</si>
  <si>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</si>
  <si>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</si>
  <si>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</si>
  <si>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</si>
  <si>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</si>
  <si>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</si>
  <si>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</si>
  <si>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</si>
  <si>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</si>
  <si>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</si>
  <si>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</si>
  <si>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</si>
  <si>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</si>
  <si>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</si>
  <si>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</si>
  <si>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</si>
  <si>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</si>
  <si>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</si>
  <si>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</si>
  <si>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</si>
  <si>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</si>
  <si>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</si>
  <si>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</si>
  <si>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</si>
  <si>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</si>
  <si>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</si>
  <si>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</si>
  <si>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</si>
  <si>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</si>
  <si>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</si>
  <si>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</si>
  <si>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</si>
  <si>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</si>
  <si>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</si>
  <si>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</si>
  <si>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</si>
  <si>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</si>
  <si>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</si>
  <si>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</si>
  <si>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</si>
  <si>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</si>
  <si>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</si>
  <si>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</si>
  <si>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</si>
  <si>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</si>
  <si>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</si>
  <si>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</si>
  <si>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</si>
  <si>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</si>
  <si>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</si>
  <si>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</si>
  <si>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</si>
  <si>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</si>
  <si>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</si>
  <si>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</si>
  <si>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</si>
  <si>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</si>
  <si>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</si>
  <si>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</si>
  <si>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</si>
  <si>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</si>
  <si>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</si>
  <si>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</si>
  <si>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</si>
  <si>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</si>
  <si>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</si>
  <si>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</si>
  <si>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</si>
  <si>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</si>
  <si>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</si>
  <si>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</si>
  <si>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</si>
  <si>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</si>
  <si>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</si>
  <si>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</si>
  <si>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</si>
  <si>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</si>
  <si>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</si>
  <si>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</si>
  <si>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</si>
  <si>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</si>
  <si>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</si>
  <si>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</si>
  <si>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</si>
  <si>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</si>
  <si>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</si>
  <si>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</si>
  <si>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</si>
  <si>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</si>
  <si>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</si>
  <si>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</si>
  <si>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</si>
  <si>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</si>
  <si>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</si>
  <si>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</si>
  <si>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</si>
  <si>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</si>
  <si>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</si>
  <si>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</si>
  <si>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</si>
  <si>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</si>
  <si>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</si>
  <si>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</si>
  <si>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</si>
  <si>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</si>
  <si>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</si>
  <si>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</si>
  <si>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</si>
  <si>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</si>
  <si>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</si>
  <si>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</si>
  <si>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</si>
  <si>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</si>
  <si>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</si>
  <si>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</si>
  <si>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</si>
  <si>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</si>
  <si>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</si>
  <si>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</si>
  <si>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</si>
  <si>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</si>
  <si>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</si>
  <si>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</si>
  <si>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</si>
  <si>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</si>
  <si>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</si>
  <si>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</si>
  <si>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</si>
  <si>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</si>
  <si>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</si>
  <si>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</si>
  <si>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</si>
  <si>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</si>
  <si>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</si>
  <si>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</si>
  <si>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</si>
  <si>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</si>
  <si>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</si>
  <si>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</si>
  <si>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</si>
  <si>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</si>
  <si>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</si>
  <si>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</si>
  <si>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</si>
  <si>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</si>
  <si>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</si>
  <si>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</si>
  <si>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</si>
  <si>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</si>
  <si>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</si>
  <si>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</si>
  <si>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</si>
  <si>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</si>
  <si>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</si>
  <si>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</si>
  <si>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</si>
  <si>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</si>
  <si>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</si>
  <si>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</si>
  <si>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</si>
  <si>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</si>
  <si>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</si>
  <si>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</si>
  <si>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</si>
  <si>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</si>
  <si>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</si>
  <si>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</si>
  <si>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</si>
  <si>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</si>
  <si>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</si>
  <si>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</si>
  <si>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</si>
  <si>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</si>
  <si>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</si>
  <si>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</si>
  <si>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</si>
  <si>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</si>
  <si>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</si>
  <si>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</si>
  <si>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</si>
  <si>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</si>
  <si>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</si>
  <si>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</si>
  <si>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</si>
  <si>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</si>
  <si>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</si>
  <si>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</si>
  <si>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</si>
  <si>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</si>
  <si>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</si>
  <si>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</si>
  <si>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</si>
  <si>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</si>
  <si>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</si>
  <si>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</si>
  <si>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</si>
  <si>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</si>
  <si>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</si>
  <si>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</si>
  <si>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</si>
  <si>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</si>
  <si>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</si>
  <si>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</si>
  <si>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</si>
  <si>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</si>
  <si>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</si>
  <si>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</si>
  <si>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</si>
  <si>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</si>
  <si>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</si>
  <si>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</si>
  <si>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</si>
  <si>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</si>
  <si>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</si>
  <si>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</si>
  <si>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</si>
  <si>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</si>
  <si>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</si>
  <si>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</si>
  <si>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</si>
  <si>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</si>
  <si>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</si>
  <si>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</si>
  <si>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</si>
  <si>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</si>
  <si>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</si>
  <si>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</si>
  <si>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</si>
  <si>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</si>
  <si>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</si>
  <si>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</si>
  <si>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</si>
  <si>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</si>
  <si>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</si>
  <si>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</si>
  <si>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</si>
  <si>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</si>
  <si>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</si>
  <si>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</si>
  <si>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</si>
  <si>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</si>
  <si>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</si>
  <si>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</si>
  <si>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</si>
  <si>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</si>
  <si>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</si>
  <si>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</si>
  <si>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</si>
  <si>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</si>
  <si>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</si>
  <si>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</si>
  <si>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</si>
  <si>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</si>
  <si>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</si>
  <si>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</si>
  <si>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</si>
  <si>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</si>
  <si>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</si>
  <si>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</si>
  <si>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</si>
  <si>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</si>
  <si>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</si>
  <si>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</si>
  <si>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</si>
  <si>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</si>
  <si>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</si>
  <si>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</si>
  <si>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</si>
  <si>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</si>
  <si>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</si>
  <si>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</si>
  <si>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</si>
  <si>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</si>
  <si>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</si>
  <si>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</si>
  <si>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</si>
  <si>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</si>
  <si>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</si>
  <si>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</si>
  <si>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</si>
  <si>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</si>
  <si>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</si>
  <si>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</si>
  <si>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</si>
  <si>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</si>
  <si>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</si>
  <si>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</si>
  <si>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</si>
  <si>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</si>
  <si>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</si>
  <si>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</si>
  <si>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</si>
  <si>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</si>
  <si>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</si>
  <si>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</si>
  <si>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</si>
  <si>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</si>
  <si>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</si>
  <si>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</si>
  <si>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</si>
  <si>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</si>
  <si>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</si>
  <si>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</si>
  <si>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</si>
  <si>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</si>
  <si>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</si>
  <si>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</si>
  <si>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</si>
  <si>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</si>
  <si>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</si>
  <si>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</si>
  <si>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</si>
  <si>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</si>
  <si>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</si>
  <si>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</si>
  <si>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</si>
  <si>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</si>
  <si>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</si>
  <si>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</si>
  <si>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</si>
  <si>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</si>
  <si>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</si>
  <si>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</si>
  <si>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</si>
  <si>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</si>
  <si>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</si>
  <si>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</si>
  <si>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</si>
  <si>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</si>
  <si>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</si>
  <si>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</si>
  <si>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</si>
  <si>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</si>
  <si>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</si>
  <si>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</si>
  <si>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</si>
  <si>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</si>
  <si>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</si>
  <si>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</si>
  <si>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</si>
  <si>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</si>
  <si>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</si>
  <si>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</si>
  <si>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</si>
  <si>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</si>
  <si>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</si>
  <si>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</si>
  <si>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</si>
  <si>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</si>
  <si>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</si>
  <si>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</si>
  <si>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</si>
  <si>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</si>
  <si>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</si>
  <si>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</si>
  <si>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</si>
  <si>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</si>
  <si>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</si>
  <si>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</si>
  <si>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</si>
  <si>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</si>
  <si>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</si>
  <si>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</si>
  <si>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</si>
  <si>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</si>
  <si>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</si>
  <si>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</si>
  <si>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</si>
  <si>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</si>
  <si>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</si>
  <si>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</si>
  <si>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</si>
  <si>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</si>
  <si>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</si>
  <si>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</si>
  <si>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</si>
  <si>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</si>
  <si>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</si>
  <si>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</si>
  <si>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</si>
  <si>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</si>
  <si>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</si>
  <si>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</si>
  <si>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</si>
  <si>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</si>
  <si>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</si>
  <si>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</si>
  <si>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</si>
  <si>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</si>
  <si>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</si>
  <si>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</si>
  <si>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</si>
  <si>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</si>
  <si>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</si>
  <si>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</si>
  <si>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</si>
  <si>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</si>
  <si>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</si>
  <si>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</si>
  <si>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</si>
  <si>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</si>
  <si>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</si>
  <si>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</si>
  <si>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</si>
  <si>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</si>
  <si>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</si>
  <si>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</si>
  <si>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</si>
  <si>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</si>
  <si>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</si>
  <si>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</si>
  <si>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</si>
  <si>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</si>
  <si>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</si>
  <si>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</si>
  <si>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</si>
  <si>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</si>
  <si>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</si>
  <si>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</si>
  <si>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</si>
  <si>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</si>
  <si>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</si>
  <si>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</si>
  <si>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</si>
  <si>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</si>
  <si>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</si>
  <si>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</si>
  <si>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</si>
  <si>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</si>
  <si>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</si>
  <si>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</si>
  <si>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</si>
  <si>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</si>
  <si>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</si>
  <si>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</si>
  <si>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</si>
  <si>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</si>
  <si>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</si>
  <si>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</si>
  <si>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</si>
  <si>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</si>
  <si>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</si>
  <si>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</si>
  <si>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</si>
  <si>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</si>
  <si>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</si>
  <si>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</si>
  <si>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</si>
  <si>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</si>
  <si>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</si>
  <si>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</si>
  <si>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</si>
  <si>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</si>
  <si>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</si>
  <si>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</si>
  <si>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</si>
  <si>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</si>
  <si>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</si>
  <si>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</si>
  <si>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</si>
  <si>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</si>
  <si>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</si>
  <si>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</si>
  <si>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</si>
  <si>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</si>
  <si>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</si>
  <si>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</si>
  <si>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</si>
  <si>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</si>
  <si>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</si>
  <si>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</si>
  <si>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</si>
  <si>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</si>
  <si>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</si>
  <si>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</si>
  <si>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</si>
  <si>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</si>
  <si>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</si>
  <si>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</si>
  <si>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</si>
  <si>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</si>
  <si>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</si>
  <si>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</si>
  <si>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</si>
  <si>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</si>
  <si>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</si>
  <si>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</si>
  <si>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</si>
  <si>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</si>
  <si>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</si>
  <si>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</si>
  <si>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</si>
  <si>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</si>
  <si>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</si>
  <si>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</si>
  <si>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</si>
  <si>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</si>
  <si>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</si>
  <si>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</si>
  <si>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</si>
  <si>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</si>
  <si>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</si>
  <si>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</si>
  <si>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</si>
  <si>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</si>
  <si>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</si>
  <si>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</si>
  <si>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</si>
  <si>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</si>
  <si>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</si>
  <si>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</si>
  <si>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</si>
  <si>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</si>
  <si>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</si>
  <si>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</si>
  <si>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</si>
  <si>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</si>
  <si>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</si>
  <si>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</si>
  <si>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</si>
  <si>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</si>
  <si>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</si>
  <si>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</si>
  <si>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</si>
  <si>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</si>
  <si>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</si>
  <si>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</si>
  <si>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</si>
  <si>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</si>
  <si>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</si>
  <si>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</si>
  <si>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</si>
  <si>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</si>
  <si>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</si>
  <si>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</si>
  <si>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</si>
  <si>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</si>
  <si>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</si>
  <si>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</si>
  <si>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</si>
  <si>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</si>
  <si>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</si>
  <si>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</si>
  <si>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</si>
  <si>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</si>
  <si>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</si>
  <si>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</si>
  <si>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</si>
  <si>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</si>
  <si>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</si>
  <si>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</si>
  <si>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</si>
  <si>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</si>
  <si>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</si>
  <si>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</si>
  <si>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</si>
  <si>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</si>
  <si>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</si>
  <si>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</si>
  <si>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</si>
  <si>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</si>
  <si>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</si>
  <si>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</si>
  <si>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</si>
  <si>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</si>
  <si>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</si>
  <si>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</si>
  <si>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</si>
  <si>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</si>
  <si>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</si>
  <si>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</si>
  <si>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</si>
  <si>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</si>
  <si>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</si>
  <si>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</si>
  <si>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</si>
  <si>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</si>
  <si>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</si>
  <si>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</si>
  <si>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</si>
  <si>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</si>
  <si>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</si>
  <si>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</si>
  <si>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</si>
  <si>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</si>
  <si>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</si>
  <si>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</si>
  <si>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</si>
  <si>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</si>
  <si>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</si>
  <si>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</si>
  <si>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</si>
  <si>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</si>
  <si>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</si>
  <si>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</si>
  <si>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</si>
  <si>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</si>
  <si>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</si>
  <si>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</si>
  <si>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</si>
  <si>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</si>
  <si>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</si>
  <si>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</si>
  <si>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</si>
  <si>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</si>
  <si>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</si>
  <si>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</si>
  <si>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</si>
  <si>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</si>
  <si>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</si>
  <si>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</si>
  <si>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</si>
  <si>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</si>
  <si>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</si>
  <si>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</si>
  <si>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</si>
  <si>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</si>
  <si>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</si>
  <si>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</si>
  <si>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</si>
  <si>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</si>
  <si>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</si>
  <si>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</si>
  <si>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</si>
  <si>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</si>
  <si>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</si>
  <si>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</si>
  <si>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</si>
  <si>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</si>
  <si>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</si>
  <si>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</si>
  <si>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</si>
  <si>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</si>
  <si>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</si>
  <si>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</si>
  <si>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</si>
  <si>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</si>
  <si>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</si>
  <si>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</si>
  <si>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</si>
  <si>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</si>
  <si>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</si>
  <si>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</si>
  <si>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</si>
  <si>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</si>
  <si>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</si>
  <si>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</si>
  <si>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</si>
  <si>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</si>
  <si>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</si>
  <si>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</si>
  <si>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</si>
  <si>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</si>
  <si>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</si>
  <si>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</si>
  <si>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</si>
  <si>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</si>
  <si>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</si>
  <si>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</si>
  <si>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</si>
  <si>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</si>
  <si>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</si>
  <si>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</si>
  <si>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</si>
  <si>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</si>
  <si>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</si>
  <si>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</si>
  <si>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</si>
  <si>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</si>
  <si>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</si>
  <si>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</si>
  <si>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</si>
  <si>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</si>
  <si>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</si>
  <si>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</si>
  <si>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</si>
  <si>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</si>
  <si>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</si>
  <si>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</si>
  <si>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</si>
  <si>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</si>
  <si>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</si>
  <si>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</si>
  <si>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</si>
  <si>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</si>
  <si>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</si>
  <si>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</si>
  <si>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</si>
  <si>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</si>
  <si>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</si>
  <si>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</si>
  <si>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</si>
  <si>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</si>
  <si>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</si>
  <si>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</si>
  <si>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</si>
  <si>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</si>
  <si>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</si>
  <si>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</si>
  <si>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</si>
  <si>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</si>
  <si>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</si>
  <si>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</si>
  <si>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</si>
  <si>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</si>
  <si>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</si>
  <si>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</si>
  <si>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</si>
  <si>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</si>
  <si>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</si>
  <si>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</si>
  <si>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</si>
  <si>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</si>
  <si>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</si>
  <si>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</si>
  <si>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</si>
  <si>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</si>
  <si>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</si>
  <si>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</si>
  <si>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</si>
  <si>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</si>
  <si>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</si>
  <si>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</si>
  <si>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</si>
  <si>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</si>
  <si>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</si>
  <si>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</si>
  <si>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</si>
  <si>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</si>
  <si>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</si>
  <si>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</si>
  <si>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</si>
  <si>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</si>
  <si>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</si>
  <si>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</si>
  <si>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</si>
  <si>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</si>
  <si>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</si>
  <si>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</si>
  <si>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</si>
  <si>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</si>
  <si>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</si>
  <si>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</si>
  <si>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</si>
  <si>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</si>
  <si>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</si>
  <si>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</si>
  <si>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</si>
  <si>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</si>
  <si>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</si>
  <si>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</si>
  <si>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</si>
  <si>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</si>
  <si>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</si>
  <si>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</si>
  <si>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</si>
  <si>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</si>
  <si>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</si>
  <si>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</si>
  <si>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</si>
  <si>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</si>
  <si>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</si>
  <si>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</si>
  <si>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</si>
  <si>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</si>
  <si>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</si>
  <si>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</si>
  <si>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</si>
  <si>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</si>
  <si>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</si>
  <si>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</si>
  <si>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</si>
  <si>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</si>
  <si>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</si>
  <si>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</si>
  <si>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</si>
  <si>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</si>
  <si>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</si>
  <si>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</si>
  <si>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</si>
  <si>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</si>
  <si>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</si>
  <si>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</si>
  <si>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</si>
  <si>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</si>
  <si>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</si>
  <si>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</si>
  <si>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</si>
  <si>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</si>
  <si>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</si>
  <si>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</si>
  <si>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</si>
  <si>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</si>
  <si>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</si>
  <si>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</si>
  <si>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</si>
  <si>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</si>
  <si>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</si>
  <si>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</si>
  <si>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</si>
  <si>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</si>
  <si>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</si>
  <si>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</si>
  <si>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</si>
  <si>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</si>
  <si>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</si>
  <si>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</si>
  <si>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</si>
  <si>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</si>
  <si>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</si>
  <si>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</si>
  <si>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</si>
  <si>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</si>
  <si>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</si>
  <si>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</si>
  <si>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</si>
  <si>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</si>
  <si>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</si>
  <si>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</si>
  <si>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</si>
  <si>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</si>
  <si>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</si>
  <si>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</si>
  <si>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</si>
  <si>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</si>
  <si>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</si>
  <si>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</si>
  <si>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</si>
  <si>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</si>
  <si>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</si>
  <si>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</si>
  <si>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</si>
  <si>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</si>
  <si>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</si>
  <si>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</si>
  <si>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</si>
  <si>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</si>
  <si>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</si>
  <si>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</si>
  <si>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</si>
  <si>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</si>
  <si>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</si>
  <si>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</si>
  <si>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</si>
  <si>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</si>
  <si>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</si>
  <si>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</si>
  <si>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</si>
  <si>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</si>
  <si>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</si>
  <si>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</si>
  <si>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</si>
  <si>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</si>
  <si>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</si>
  <si>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</si>
  <si>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</si>
  <si>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</si>
  <si>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</si>
  <si>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</si>
  <si>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</si>
  <si>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</si>
  <si>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</si>
  <si>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</si>
  <si>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</si>
  <si>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</si>
  <si>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</si>
  <si>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</si>
  <si>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</si>
  <si>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</si>
  <si>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</si>
  <si>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</si>
  <si>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</si>
  <si>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</si>
  <si>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</si>
  <si>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</si>
  <si>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</si>
  <si>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</si>
  <si>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</si>
  <si>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</si>
  <si>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</si>
  <si>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</si>
  <si>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</si>
  <si>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</si>
  <si>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</si>
  <si>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</si>
  <si>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</si>
  <si>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</si>
  <si>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</si>
  <si>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</si>
  <si>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</si>
  <si>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</si>
  <si>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</si>
  <si>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</si>
  <si>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</si>
  <si>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</si>
  <si>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</si>
  <si>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</si>
  <si>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</si>
  <si>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</si>
  <si>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</si>
  <si>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</si>
  <si>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</si>
  <si>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</si>
  <si>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</si>
  <si>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</si>
  <si>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</si>
  <si>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</si>
  <si>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</si>
  <si>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</si>
  <si>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</si>
  <si>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</si>
  <si>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</si>
  <si>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</si>
  <si>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</si>
  <si>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</si>
  <si>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</si>
  <si>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</si>
  <si>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</si>
  <si>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</si>
  <si>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</si>
  <si>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</si>
  <si>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</si>
  <si>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</si>
  <si>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</si>
  <si>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</si>
  <si>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</si>
  <si>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</si>
  <si>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</si>
  <si>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</si>
  <si>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</si>
  <si>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</si>
  <si>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</si>
  <si>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</si>
  <si>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</si>
  <si>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</si>
  <si>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</si>
  <si>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</si>
  <si>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</si>
  <si>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</si>
  <si>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</si>
  <si>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</si>
  <si>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</si>
  <si>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</si>
  <si>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</si>
  <si>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</si>
  <si>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</si>
  <si>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</si>
  <si>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</si>
  <si>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</si>
  <si>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</si>
  <si>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</si>
  <si>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</si>
  <si>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</si>
  <si>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</si>
  <si>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</si>
  <si>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</si>
  <si>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</si>
  <si>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</si>
  <si>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</si>
  <si>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</si>
  <si>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</si>
  <si>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</si>
  <si>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</si>
  <si>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</si>
  <si>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</si>
  <si>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</si>
  <si>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</si>
  <si>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</si>
  <si>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</si>
  <si>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</si>
  <si>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</si>
  <si>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</si>
  <si>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</si>
  <si>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</si>
  <si>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</si>
  <si>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</si>
  <si>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</si>
  <si>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</si>
  <si>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</si>
  <si>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</si>
  <si>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</si>
  <si>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</si>
  <si>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</si>
  <si>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</si>
  <si>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</si>
  <si>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</si>
  <si>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</si>
  <si>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</si>
  <si>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</si>
  <si>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</si>
  <si>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</si>
  <si>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</si>
  <si>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</si>
  <si>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</si>
  <si>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</si>
  <si>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</si>
  <si>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</si>
  <si>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</si>
  <si>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</si>
  <si>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</si>
  <si>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</si>
  <si>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</si>
  <si>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</si>
  <si>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</si>
  <si>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</si>
  <si>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</si>
  <si>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</si>
  <si>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</si>
  <si>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</si>
  <si>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</si>
  <si>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</si>
  <si>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</si>
  <si>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</si>
  <si>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</si>
  <si>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</si>
  <si>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</si>
  <si>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</si>
  <si>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</si>
  <si>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</si>
  <si>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</si>
  <si>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</si>
  <si>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</si>
  <si>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</si>
  <si>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</si>
  <si>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</si>
  <si>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</si>
  <si>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</si>
  <si>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</si>
  <si>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</si>
  <si>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</si>
  <si>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</si>
  <si>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</si>
  <si>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</si>
  <si>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</si>
  <si>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</si>
  <si>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</si>
  <si>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</si>
  <si>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</si>
  <si>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</si>
  <si>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</si>
  <si>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</si>
  <si>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</si>
  <si>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</si>
  <si>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</si>
  <si>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</si>
  <si>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</si>
  <si>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</si>
  <si>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</si>
  <si>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</si>
  <si>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</si>
  <si>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</si>
  <si>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</si>
  <si>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</si>
  <si>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</si>
  <si>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</si>
  <si>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</si>
  <si>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</si>
  <si>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</si>
  <si>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</si>
  <si>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</si>
  <si>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</si>
  <si>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</si>
  <si>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</si>
  <si>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</si>
  <si>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</si>
  <si>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</si>
  <si>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</si>
  <si>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</si>
  <si>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</si>
  <si>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</si>
  <si>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</si>
  <si>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</si>
  <si>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</si>
  <si>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</si>
  <si>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</si>
  <si>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</si>
  <si>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</si>
  <si>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</si>
  <si>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</si>
  <si>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</si>
  <si>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</si>
  <si>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</si>
  <si>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</si>
  <si>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</si>
  <si>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</si>
  <si>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</si>
  <si>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</si>
  <si>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</si>
  <si>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</si>
  <si>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</si>
  <si>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</si>
  <si>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</si>
  <si>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</si>
  <si>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</si>
  <si>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</si>
  <si>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</si>
  <si>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</si>
  <si>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</si>
  <si>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</si>
  <si>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</si>
  <si>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</si>
  <si>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</si>
  <si>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</si>
  <si>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</si>
  <si>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</si>
  <si>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</si>
  <si>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</si>
  <si>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</si>
  <si>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</si>
  <si>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</si>
  <si>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</si>
  <si>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</si>
  <si>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</si>
  <si>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</si>
  <si>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</si>
  <si>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</si>
  <si>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</si>
  <si>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</si>
  <si>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</si>
  <si>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</si>
  <si>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</si>
  <si>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</si>
  <si>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</si>
  <si>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</si>
  <si>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</si>
  <si>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</si>
  <si>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</si>
  <si>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</si>
  <si>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</si>
  <si>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</si>
  <si>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</si>
  <si>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</si>
  <si>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</si>
  <si>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</si>
  <si>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</si>
  <si>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</si>
  <si>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</si>
  <si>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</si>
  <si>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</si>
  <si>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</si>
  <si>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</si>
  <si>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</si>
  <si>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</si>
  <si>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</si>
  <si>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</si>
  <si>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</si>
  <si>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</si>
  <si>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</si>
  <si>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</si>
  <si>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</si>
  <si>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</si>
  <si>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</si>
  <si>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</si>
  <si>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</si>
  <si>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</si>
  <si>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</si>
  <si>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</si>
  <si>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</si>
  <si>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</si>
  <si>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</si>
  <si>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</si>
  <si>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</si>
  <si>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</si>
  <si>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</si>
  <si>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</si>
  <si>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</si>
  <si>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</si>
  <si>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</si>
  <si>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</si>
  <si>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</si>
  <si>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</si>
  <si>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</si>
  <si>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</si>
  <si>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</si>
  <si>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</si>
  <si>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</si>
  <si>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</si>
  <si>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</si>
  <si>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</si>
  <si>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</si>
  <si>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</si>
  <si>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</si>
  <si>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</si>
  <si>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</si>
  <si>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</si>
  <si>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</si>
  <si>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</si>
  <si>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</si>
  <si>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</si>
  <si>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</si>
  <si>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</si>
  <si>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</si>
  <si>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</si>
  <si>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</si>
  <si>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</si>
  <si>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</si>
  <si>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</si>
  <si>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</si>
  <si>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</si>
  <si>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</si>
  <si>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</si>
  <si>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</si>
  <si>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</si>
  <si>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</si>
  <si>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</si>
  <si>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</si>
  <si>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</si>
  <si>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</si>
  <si>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</si>
  <si>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</si>
  <si>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</si>
  <si>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</si>
  <si>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</si>
  <si>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</si>
  <si>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</si>
  <si>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</si>
  <si>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</si>
  <si>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</si>
  <si>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</si>
  <si>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</si>
  <si>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</si>
  <si>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</si>
  <si>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</si>
  <si>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</si>
  <si>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</si>
  <si>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</si>
  <si>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</si>
  <si>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</si>
  <si>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</si>
  <si>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</si>
  <si>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</si>
  <si>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</si>
  <si>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</si>
  <si>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</si>
  <si>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</si>
  <si>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</si>
  <si>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</si>
  <si>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</si>
  <si>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</si>
  <si>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</si>
  <si>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</si>
  <si>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</si>
  <si>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</si>
  <si>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</si>
  <si>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</si>
  <si>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</si>
  <si>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</si>
  <si>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</si>
  <si>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</si>
  <si>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</si>
  <si>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</si>
  <si>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</si>
  <si>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</si>
  <si>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</si>
  <si>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</si>
  <si>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</si>
  <si>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</si>
  <si>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</si>
  <si>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</si>
  <si>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</si>
  <si>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</si>
  <si>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</si>
  <si>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</si>
  <si>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</si>
  <si>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</si>
  <si>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</si>
  <si>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</si>
  <si>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</si>
  <si>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</si>
  <si>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</si>
  <si>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</si>
  <si>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</si>
  <si>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</si>
  <si>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</si>
  <si>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</si>
  <si>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</si>
  <si>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</si>
  <si>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</si>
  <si>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</si>
  <si>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</si>
  <si>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</si>
  <si>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</si>
  <si>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</si>
  <si>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</si>
  <si>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</si>
  <si>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</si>
  <si>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</si>
  <si>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</si>
  <si>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</si>
  <si>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</si>
  <si>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</si>
  <si>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</si>
  <si>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</si>
  <si>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</si>
  <si>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</si>
  <si>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</si>
  <si>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</si>
  <si>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</si>
  <si>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</si>
  <si>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</si>
  <si>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</si>
  <si>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</si>
  <si>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</si>
  <si>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</si>
  <si>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</si>
  <si>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</si>
  <si>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</si>
  <si>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</si>
  <si>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</si>
  <si>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</si>
  <si>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</si>
  <si>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</si>
  <si>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</si>
  <si>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</si>
  <si>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</si>
  <si>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</si>
  <si>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</si>
  <si>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</si>
  <si>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</si>
  <si>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</si>
  <si>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</si>
  <si>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</si>
  <si>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</si>
  <si>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</si>
  <si>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</si>
  <si>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</si>
  <si>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</si>
  <si>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</si>
  <si>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</si>
  <si>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</si>
  <si>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</si>
  <si>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</si>
  <si>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</si>
  <si>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</si>
  <si>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</si>
  <si>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</si>
  <si>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</si>
  <si>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</si>
  <si>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</si>
  <si>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</si>
  <si>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</si>
  <si>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</si>
  <si>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</si>
  <si>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</si>
  <si>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</si>
  <si>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</si>
  <si>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</si>
  <si>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</si>
  <si>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</si>
  <si>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</si>
  <si>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</si>
  <si>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</si>
  <si>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</si>
  <si>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</si>
  <si>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</si>
  <si>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</si>
  <si>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</si>
  <si>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</si>
  <si>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</si>
  <si>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</si>
  <si>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</si>
  <si>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</si>
  <si>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</si>
  <si>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</si>
  <si>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</si>
  <si>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</si>
  <si>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</si>
  <si>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</si>
  <si>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</si>
  <si>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</si>
  <si>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</si>
  <si>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</si>
  <si>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</si>
  <si>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</si>
  <si>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</si>
  <si>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</si>
  <si>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</si>
  <si>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</si>
  <si>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</si>
  <si>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</si>
  <si>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</si>
  <si>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</si>
  <si>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</si>
  <si>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</si>
  <si>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</si>
  <si>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</si>
  <si>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</si>
  <si>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</si>
  <si>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</si>
  <si>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</si>
  <si>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</si>
  <si>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</si>
  <si>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</si>
  <si>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</si>
  <si>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</si>
  <si>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</si>
  <si>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</si>
  <si>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</si>
  <si>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</si>
  <si>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</si>
  <si>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</si>
  <si>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</si>
  <si>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</si>
  <si>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</si>
  <si>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</si>
  <si>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</si>
  <si>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</si>
  <si>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</si>
  <si>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</si>
  <si>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</si>
  <si>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</si>
  <si>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</si>
  <si>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</si>
  <si>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</si>
  <si>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</si>
  <si>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</si>
  <si>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</si>
  <si>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</si>
  <si>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</si>
  <si>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</si>
  <si>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</si>
  <si>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</si>
  <si>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</si>
  <si>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</si>
  <si>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</si>
  <si>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</si>
  <si>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</si>
  <si>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</si>
  <si>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</si>
  <si>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</si>
  <si>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</si>
  <si>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</si>
  <si>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</si>
  <si>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</si>
  <si>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</si>
  <si>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</si>
  <si>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</si>
  <si>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</si>
  <si>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</si>
  <si>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</si>
  <si>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</si>
  <si>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</si>
  <si>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</si>
  <si>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</si>
  <si>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</si>
  <si>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</si>
  <si>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</si>
  <si>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</si>
  <si>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</si>
  <si>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</si>
  <si>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</si>
  <si>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</si>
  <si>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</si>
  <si>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</si>
  <si>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</si>
  <si>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</si>
  <si>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</si>
  <si>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</si>
  <si>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</si>
  <si>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</si>
  <si>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</si>
  <si>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</si>
  <si>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</si>
  <si>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</si>
  <si>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</si>
  <si>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</si>
  <si>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</si>
  <si>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</si>
  <si>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</si>
  <si>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</si>
  <si>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</si>
  <si>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</si>
  <si>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</si>
  <si>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</si>
  <si>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</si>
  <si>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</si>
  <si>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</si>
  <si>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</si>
  <si>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</si>
  <si>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</si>
  <si>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</si>
  <si>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</si>
  <si>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</si>
  <si>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</si>
  <si>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</si>
  <si>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</si>
  <si>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</si>
  <si>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</si>
  <si>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</si>
  <si>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</si>
  <si>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</si>
  <si>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</si>
  <si>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</si>
  <si>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</si>
  <si>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</si>
  <si>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</si>
  <si>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</si>
  <si>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</si>
  <si>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</si>
  <si>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</si>
  <si>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</si>
  <si>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</si>
  <si>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</si>
  <si>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</si>
  <si>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</si>
  <si>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</si>
  <si>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</si>
  <si>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</si>
  <si>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</si>
  <si>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</si>
  <si>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</si>
  <si>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</si>
  <si>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</si>
  <si>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</si>
  <si>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</si>
  <si>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</si>
  <si>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</si>
  <si>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</si>
  <si>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</si>
  <si>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</si>
  <si>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</si>
  <si>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</si>
  <si>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</si>
  <si>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</si>
  <si>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</si>
  <si>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</si>
  <si>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</si>
  <si>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</si>
  <si>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</si>
  <si>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</si>
  <si>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</si>
  <si>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</si>
  <si>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</si>
  <si>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</si>
  <si>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</si>
  <si>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</si>
  <si>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</si>
  <si>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</si>
  <si>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</si>
  <si>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</si>
  <si>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</si>
  <si>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</si>
  <si>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</si>
  <si>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</si>
  <si>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</si>
  <si>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</si>
  <si>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</si>
  <si>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</si>
  <si>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</si>
  <si>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</si>
  <si>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</si>
  <si>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</si>
  <si>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</si>
  <si>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</si>
  <si>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</si>
  <si>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</si>
  <si>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</si>
  <si>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</si>
  <si>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</si>
  <si>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</si>
  <si>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</si>
  <si>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</si>
  <si>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</si>
  <si>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</si>
  <si>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</si>
  <si>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</si>
  <si>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</si>
  <si>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</si>
  <si>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</si>
  <si>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</si>
  <si>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</si>
  <si>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</si>
  <si>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</si>
  <si>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</si>
  <si>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</si>
  <si>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</si>
  <si>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</si>
  <si>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</si>
  <si>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</si>
  <si>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</si>
  <si>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</si>
  <si>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</si>
  <si>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</si>
  <si>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</si>
  <si>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</si>
  <si>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</si>
  <si>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</si>
  <si>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</si>
  <si>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</si>
  <si>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</si>
  <si>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</si>
  <si>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</si>
  <si>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</si>
  <si>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</si>
  <si>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</si>
  <si>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</si>
  <si>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</si>
  <si>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</si>
  <si>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</si>
  <si>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</si>
  <si>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</si>
  <si>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</si>
  <si>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</si>
  <si>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</si>
  <si>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</si>
  <si>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</si>
  <si>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</si>
  <si>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</si>
  <si>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</si>
  <si>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</si>
  <si>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</si>
  <si>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</si>
  <si>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</si>
  <si>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</si>
  <si>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</si>
  <si>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</si>
  <si>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</si>
  <si>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</si>
  <si>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</si>
  <si>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</si>
  <si>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</si>
  <si>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</si>
  <si>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</si>
  <si>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</si>
  <si>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</si>
  <si>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</si>
  <si>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</si>
  <si>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</si>
  <si>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</si>
  <si>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</si>
  <si>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</si>
  <si>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</si>
  <si>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</si>
  <si>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</si>
  <si>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</si>
  <si>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</si>
  <si>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</si>
  <si>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</si>
  <si>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</si>
  <si>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</si>
  <si>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</si>
  <si>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</si>
  <si>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</si>
  <si>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</si>
  <si>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</si>
  <si>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</si>
  <si>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</si>
  <si>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</si>
  <si>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</si>
  <si>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</si>
  <si>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</si>
  <si>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</si>
  <si>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</si>
  <si>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</si>
  <si>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</si>
  <si>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</si>
  <si>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</si>
  <si>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</si>
  <si>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</si>
  <si>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</si>
  <si>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</si>
  <si>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</si>
  <si>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</si>
  <si>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</si>
  <si>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</si>
  <si>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</si>
  <si>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</si>
  <si>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</si>
  <si>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</si>
  <si>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</si>
  <si>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</si>
  <si>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</si>
  <si>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</si>
  <si>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</si>
  <si>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</si>
  <si>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</si>
  <si>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</si>
  <si>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</si>
  <si>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</si>
  <si>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</si>
  <si>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</si>
  <si>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</si>
  <si>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</si>
  <si>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</si>
  <si>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</si>
  <si>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</si>
  <si>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</si>
  <si>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</si>
  <si>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</si>
  <si>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</si>
  <si>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</si>
  <si>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</si>
  <si>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</si>
  <si>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</si>
  <si>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</si>
  <si>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</si>
  <si>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</si>
  <si>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</si>
  <si>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</si>
  <si>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</si>
  <si>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</si>
  <si>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</si>
  <si>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</si>
  <si>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</si>
  <si>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</si>
  <si>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</si>
  <si>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</si>
  <si>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</si>
  <si>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</si>
  <si>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</si>
  <si>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</si>
  <si>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</si>
  <si>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</si>
  <si>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</si>
  <si>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</si>
  <si>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</si>
  <si>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</si>
  <si>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</si>
  <si>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</si>
  <si>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</si>
  <si>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</si>
  <si>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</si>
  <si>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</si>
  <si>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</si>
  <si>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</si>
  <si>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</si>
  <si>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</si>
  <si>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</si>
  <si>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</si>
  <si>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</si>
  <si>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</si>
  <si>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</si>
  <si>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</si>
  <si>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</si>
  <si>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</si>
  <si>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</si>
  <si>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</si>
  <si>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</si>
  <si>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</si>
  <si>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</si>
  <si>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</si>
  <si>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</si>
  <si>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</si>
  <si>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</si>
  <si>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</si>
  <si>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</si>
  <si>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</si>
  <si>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</si>
  <si>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</si>
  <si>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</si>
  <si>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</si>
  <si>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</si>
  <si>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</si>
  <si>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</si>
  <si>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</si>
  <si>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</si>
  <si>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</si>
  <si>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</si>
  <si>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</si>
  <si>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</si>
  <si>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</si>
  <si>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</si>
  <si>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</si>
  <si>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</si>
  <si>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</si>
  <si>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</si>
  <si>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</si>
  <si>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</si>
  <si>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</si>
  <si>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</si>
  <si>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</si>
  <si>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</si>
  <si>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</si>
  <si>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</si>
  <si>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</si>
  <si>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</si>
  <si>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</si>
  <si>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</si>
  <si>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</si>
  <si>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</si>
  <si>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</si>
  <si>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</si>
  <si>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</si>
  <si>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</si>
  <si>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</si>
  <si>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</si>
  <si>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</si>
  <si>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</si>
  <si>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</si>
  <si>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</si>
  <si>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</si>
  <si>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</si>
  <si>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</si>
  <si>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</si>
  <si>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</si>
  <si>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</si>
  <si>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</si>
  <si>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</si>
  <si>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</si>
  <si>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</si>
  <si>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</si>
  <si>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</si>
  <si>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</si>
  <si>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</si>
  <si>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</si>
  <si>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</si>
  <si>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</si>
  <si>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</si>
  <si>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</si>
  <si>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</si>
  <si>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</si>
  <si>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</si>
  <si>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</si>
  <si>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</si>
  <si>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</si>
  <si>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</si>
  <si>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</si>
  <si>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</si>
  <si>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</si>
  <si>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</si>
  <si>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</si>
  <si>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</si>
  <si>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</si>
  <si>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</si>
  <si>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</si>
  <si>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</si>
  <si>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</si>
  <si>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</si>
  <si>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</si>
  <si>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</si>
  <si>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</si>
  <si>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</si>
  <si>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</si>
  <si>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</si>
  <si>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</si>
  <si>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</si>
  <si>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</si>
  <si>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</si>
  <si>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</si>
  <si>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</si>
  <si>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</si>
  <si>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</si>
  <si>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</si>
  <si>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</si>
  <si>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</si>
  <si>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</si>
  <si>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</si>
  <si>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</si>
  <si>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</si>
  <si>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</si>
  <si>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</si>
  <si>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</si>
  <si>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</si>
  <si>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</si>
  <si>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</si>
  <si>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</si>
  <si>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</si>
  <si>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</si>
  <si>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</si>
  <si>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</si>
  <si>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</si>
  <si>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</si>
  <si>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</si>
  <si>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</si>
  <si>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</si>
  <si>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</si>
  <si>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</si>
  <si>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</si>
  <si>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</si>
  <si>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</si>
  <si>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</si>
  <si>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</si>
  <si>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</si>
  <si>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</si>
  <si>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</si>
  <si>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</si>
  <si>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</si>
  <si>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</si>
  <si>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</si>
  <si>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</si>
  <si>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</si>
  <si>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</si>
  <si>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</si>
  <si>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</si>
  <si>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</si>
  <si>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</si>
  <si>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</si>
  <si>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</si>
  <si>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</si>
  <si>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</si>
  <si>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</si>
  <si>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</si>
  <si>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</si>
  <si>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</si>
  <si>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</si>
  <si>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</si>
  <si>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</si>
  <si>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</si>
  <si>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</si>
  <si>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</si>
  <si>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</si>
  <si>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</si>
  <si>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</si>
  <si>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</si>
  <si>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</si>
  <si>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</si>
  <si>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</si>
  <si>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</si>
  <si>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</si>
  <si>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</si>
  <si>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</si>
  <si>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</si>
  <si>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</si>
  <si>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</si>
  <si>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</si>
  <si>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</si>
  <si>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</si>
  <si>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</si>
  <si>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</si>
  <si>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</si>
  <si>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</si>
  <si>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</si>
  <si>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</si>
  <si>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</si>
  <si>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</si>
  <si>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</si>
  <si>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</si>
  <si>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</si>
  <si>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</si>
  <si>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</si>
  <si>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</si>
  <si>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</si>
  <si>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</si>
  <si>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</si>
  <si>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</si>
  <si>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</si>
  <si>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</si>
  <si>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</si>
  <si>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</si>
  <si>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</si>
  <si>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</si>
  <si>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</si>
  <si>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</si>
  <si>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</si>
  <si>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</si>
  <si>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</si>
  <si>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</si>
  <si>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</si>
  <si>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</si>
  <si>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</si>
  <si>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</si>
  <si>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</si>
  <si>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</si>
  <si>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</si>
  <si>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</si>
  <si>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</si>
  <si>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</si>
  <si>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</si>
  <si>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</si>
  <si>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</si>
  <si>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</si>
  <si>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</si>
  <si>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</si>
  <si>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</si>
  <si>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</si>
  <si>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</si>
  <si>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</si>
  <si>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</si>
  <si>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</si>
  <si>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</si>
  <si>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</si>
  <si>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</si>
  <si>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</si>
  <si>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</si>
  <si>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</si>
  <si>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</si>
  <si>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</si>
  <si>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</si>
  <si>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</si>
  <si>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</si>
  <si>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</si>
  <si>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</si>
  <si>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</si>
  <si>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</si>
  <si>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</si>
  <si>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</si>
  <si>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</si>
  <si>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</si>
  <si>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</si>
  <si>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</si>
  <si>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</si>
  <si>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</si>
  <si>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</si>
  <si>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</si>
  <si>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</si>
  <si>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</si>
  <si>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</si>
  <si>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</si>
  <si>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</si>
  <si>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</si>
  <si>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</si>
  <si>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</si>
  <si>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</si>
  <si>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</si>
  <si>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</si>
  <si>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</si>
  <si>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</si>
  <si>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</si>
  <si>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</si>
  <si>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</si>
  <si>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</si>
  <si>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</si>
  <si>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</si>
  <si>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</si>
  <si>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</si>
  <si>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</si>
  <si>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</si>
  <si>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</si>
  <si>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</si>
  <si>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</si>
  <si>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</si>
  <si>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</si>
  <si>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</si>
  <si>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</si>
  <si>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</si>
  <si>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</si>
  <si>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</si>
  <si>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</si>
  <si>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</si>
  <si>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</si>
  <si>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</si>
  <si>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</si>
  <si>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</si>
  <si>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</si>
  <si>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</si>
  <si>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</si>
  <si>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</si>
  <si>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</si>
  <si>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</si>
  <si>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</si>
  <si>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</si>
  <si>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</si>
  <si>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</si>
  <si>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</si>
  <si>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</si>
  <si>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</si>
  <si>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</si>
  <si>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</si>
  <si>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</si>
  <si>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</si>
  <si>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</si>
  <si>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</si>
  <si>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</si>
  <si>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</si>
  <si>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</si>
  <si>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</si>
  <si>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</si>
  <si>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</si>
  <si>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</si>
  <si>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</si>
  <si>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</si>
  <si>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</si>
  <si>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</si>
  <si>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</si>
  <si>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</si>
  <si>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</si>
  <si>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</si>
  <si>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</si>
  <si>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</si>
  <si>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</si>
  <si>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</si>
  <si>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</si>
  <si>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</si>
  <si>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</si>
  <si>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</si>
  <si>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</si>
  <si>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</si>
  <si>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</si>
  <si>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</si>
  <si>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</si>
  <si>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</si>
  <si>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</si>
  <si>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</si>
  <si>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</si>
  <si>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</si>
  <si>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</si>
  <si>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</si>
  <si>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</si>
  <si>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</si>
  <si>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</si>
  <si>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</si>
  <si>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</si>
  <si>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</si>
  <si>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</si>
  <si>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</si>
  <si>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</si>
  <si>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</si>
  <si>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</si>
  <si>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</si>
  <si>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</si>
  <si>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</si>
  <si>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</si>
  <si>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</si>
  <si>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</si>
  <si>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</si>
  <si>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</si>
  <si>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</si>
  <si>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</si>
  <si>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</si>
  <si>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</si>
  <si>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</si>
  <si>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</si>
  <si>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</si>
  <si>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</si>
  <si>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</si>
  <si>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</si>
  <si>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</si>
  <si>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</si>
  <si>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</si>
  <si>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</si>
  <si>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</si>
  <si>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</si>
  <si>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</si>
  <si>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</si>
  <si>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</si>
  <si>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</si>
  <si>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</si>
  <si>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</si>
  <si>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</si>
  <si>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</si>
  <si>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</si>
  <si>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</si>
  <si>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</si>
  <si>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</si>
  <si>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</si>
  <si>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</si>
  <si>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</si>
  <si>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</si>
  <si>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</si>
  <si>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</si>
  <si>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</si>
  <si>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</si>
  <si>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</si>
  <si>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</si>
  <si>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</si>
  <si>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</si>
  <si>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</si>
  <si>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</si>
  <si>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</si>
  <si>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</si>
  <si>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</si>
  <si>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</si>
  <si>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</si>
  <si>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</si>
  <si>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</si>
  <si>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</si>
  <si>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</si>
  <si>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</si>
  <si>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</si>
  <si>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</si>
  <si>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</si>
  <si>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</si>
  <si>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</si>
  <si>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</si>
  <si>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</si>
  <si>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</si>
  <si>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</si>
  <si>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</si>
  <si>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</si>
  <si>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</si>
  <si>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</si>
  <si>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</si>
  <si>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</si>
  <si>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</si>
  <si>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</si>
  <si>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</si>
  <si>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</si>
  <si>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</si>
  <si>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</si>
  <si>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</si>
  <si>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</si>
  <si>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</si>
  <si>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</si>
  <si>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</si>
  <si>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</si>
  <si>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</si>
  <si>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</si>
  <si>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</si>
  <si>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</si>
  <si>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</si>
  <si>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</si>
  <si>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</si>
  <si>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</si>
  <si>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</si>
  <si>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</si>
  <si>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</si>
  <si>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</si>
  <si>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</si>
  <si>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</si>
  <si>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</si>
  <si>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</si>
  <si>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</si>
  <si>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</si>
  <si>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</si>
  <si>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</si>
  <si>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</si>
  <si>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</si>
  <si>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</si>
  <si>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</si>
  <si>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</si>
  <si>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</si>
  <si>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</si>
  <si>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</si>
  <si>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</si>
  <si>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</si>
  <si>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</si>
  <si>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</si>
  <si>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</si>
  <si>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</si>
  <si>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</si>
  <si>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</si>
  <si>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</si>
  <si>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</si>
  <si>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</si>
  <si>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</si>
  <si>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</si>
  <si>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</si>
  <si>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</si>
  <si>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</si>
  <si>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</si>
  <si>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</si>
  <si>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</si>
  <si>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</si>
  <si>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</si>
  <si>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</si>
  <si>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</si>
  <si>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</si>
  <si>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</si>
  <si>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</si>
  <si>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</si>
  <si>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</si>
  <si>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</si>
  <si>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</si>
  <si>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</si>
  <si>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</si>
  <si>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</si>
  <si>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</si>
  <si>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</si>
  <si>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</si>
  <si>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</si>
  <si>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</si>
  <si>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</si>
  <si>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</si>
  <si>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</si>
  <si>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</si>
  <si>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</si>
  <si>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</si>
  <si>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</si>
  <si>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</si>
  <si>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</si>
  <si>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</si>
  <si>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</si>
  <si>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</si>
  <si>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</si>
  <si>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</si>
  <si>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</si>
  <si>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</si>
  <si>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</si>
  <si>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</si>
  <si>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</si>
  <si>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</si>
  <si>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</si>
  <si>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</si>
  <si>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</si>
  <si>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</si>
  <si>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</si>
  <si>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</si>
  <si>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</si>
  <si>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</si>
  <si>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</si>
  <si>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</si>
  <si>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</si>
  <si>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</si>
  <si>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</si>
  <si>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</si>
  <si>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</si>
  <si>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</si>
  <si>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</si>
  <si>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</si>
  <si>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</si>
  <si>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</si>
  <si>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</si>
  <si>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</si>
  <si>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</si>
  <si>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</si>
  <si>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</si>
  <si>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</si>
  <si>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</si>
  <si>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</si>
  <si>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</si>
  <si>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</si>
  <si>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</si>
  <si>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</si>
  <si>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</si>
  <si>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</si>
  <si>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</si>
  <si>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</si>
  <si>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</si>
  <si>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</si>
  <si>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</si>
  <si>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</si>
  <si>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</si>
  <si>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</si>
  <si>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</si>
  <si>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</si>
  <si>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</si>
  <si>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</si>
  <si>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</si>
  <si>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</si>
  <si>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</si>
  <si>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</si>
  <si>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</si>
  <si>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</si>
  <si>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</si>
  <si>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</si>
  <si>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</si>
  <si>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</si>
  <si>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</si>
  <si>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</si>
  <si>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</si>
  <si>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</si>
  <si>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</si>
  <si>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</si>
  <si>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</si>
  <si>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</si>
  <si>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</si>
  <si>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</si>
  <si>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</si>
  <si>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</si>
  <si>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</si>
  <si>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</si>
  <si>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</si>
  <si>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</si>
  <si>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</si>
  <si>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</si>
  <si>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</si>
  <si>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</si>
  <si>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</si>
  <si>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</si>
  <si>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</si>
  <si>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</si>
  <si>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</si>
  <si>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</si>
  <si>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</si>
  <si>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</si>
  <si>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</si>
  <si>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</si>
  <si>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</si>
  <si>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</si>
  <si>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</si>
  <si>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</si>
  <si>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</si>
  <si>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</si>
  <si>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</si>
  <si>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</si>
  <si>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</si>
  <si>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</si>
  <si>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</si>
  <si>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</si>
  <si>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</si>
  <si>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</si>
  <si>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</si>
  <si>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</si>
  <si>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</si>
  <si>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</si>
  <si>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</si>
  <si>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</si>
  <si>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</si>
  <si>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</si>
  <si>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</si>
  <si>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</si>
  <si>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</si>
  <si>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</si>
  <si>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</si>
  <si>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</si>
  <si>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</si>
  <si>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</si>
  <si>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</si>
  <si>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</si>
  <si>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</si>
  <si>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</si>
  <si>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</si>
  <si>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</si>
  <si>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</si>
  <si>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</si>
  <si>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</si>
  <si>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</si>
  <si>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</si>
  <si>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</si>
  <si>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</si>
  <si>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</si>
  <si>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</si>
  <si>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</si>
  <si>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</si>
  <si>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</si>
  <si>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</si>
  <si>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</si>
  <si>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</si>
  <si>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</si>
  <si>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</si>
  <si>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</si>
  <si>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</si>
  <si>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</si>
  <si>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</si>
  <si>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</si>
  <si>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</si>
  <si>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</si>
  <si>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</si>
  <si>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</si>
  <si>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</si>
  <si>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</si>
  <si>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</si>
  <si>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</si>
  <si>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</si>
  <si>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</si>
  <si>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</si>
  <si>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</si>
  <si>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</si>
  <si>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</si>
  <si>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</si>
  <si>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</si>
  <si>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</si>
  <si>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</si>
  <si>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</si>
  <si>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</si>
  <si>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</si>
  <si>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</si>
  <si>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</si>
  <si>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</si>
  <si>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</si>
  <si>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</si>
  <si>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</si>
  <si>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</si>
  <si>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</si>
  <si>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</si>
  <si>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</si>
  <si>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</si>
  <si>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</si>
  <si>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</si>
  <si>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</si>
  <si>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</si>
  <si>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</si>
  <si>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</si>
  <si>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</si>
  <si>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</si>
  <si>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</si>
  <si>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</si>
  <si>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</si>
  <si>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</si>
  <si>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</si>
  <si>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</si>
  <si>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</si>
  <si>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</si>
  <si>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</si>
  <si>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</si>
  <si>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</si>
  <si>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</si>
  <si>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</si>
  <si>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</si>
  <si>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</si>
  <si>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</si>
  <si>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</si>
  <si>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</si>
  <si>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</si>
  <si>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</si>
  <si>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</si>
  <si>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</si>
  <si>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</si>
  <si>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</si>
  <si>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</si>
  <si>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</si>
  <si>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</si>
  <si>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</si>
  <si>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</si>
  <si>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</si>
  <si>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</si>
  <si>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</si>
  <si>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</si>
  <si>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</si>
  <si>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</si>
  <si>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</si>
  <si>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</si>
  <si>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</si>
  <si>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</si>
  <si>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</si>
  <si>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</si>
  <si>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</si>
  <si>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</si>
  <si>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</si>
  <si>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</si>
  <si>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</si>
  <si>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</si>
  <si>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</si>
  <si>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</si>
  <si>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</si>
  <si>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</si>
  <si>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</si>
  <si>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</si>
  <si>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</si>
  <si>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</si>
  <si>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</si>
  <si>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</si>
  <si>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</si>
  <si>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</si>
  <si>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</si>
  <si>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</si>
  <si>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</si>
  <si>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</si>
  <si>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</si>
  <si>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</si>
  <si>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</si>
  <si>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</si>
  <si>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</si>
  <si>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</si>
  <si>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</si>
  <si>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</si>
  <si>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</si>
  <si>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</si>
  <si>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</si>
  <si>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</si>
  <si>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</si>
  <si>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</si>
  <si>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</si>
  <si>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</si>
  <si>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</si>
  <si>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</si>
  <si>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</si>
  <si>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</si>
  <si>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</si>
  <si>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</si>
  <si>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</si>
  <si>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</si>
  <si>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</si>
  <si>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</si>
  <si>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</si>
  <si>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</si>
  <si>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</si>
  <si>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</si>
  <si>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</si>
  <si>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</si>
  <si>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</si>
  <si>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</si>
  <si>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</si>
  <si>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</si>
  <si>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</si>
  <si>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</si>
  <si>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</si>
  <si>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</si>
  <si>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</si>
  <si>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</si>
  <si>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</si>
  <si>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</si>
  <si>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</si>
  <si>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</si>
  <si>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</si>
  <si>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</si>
  <si>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</si>
  <si>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</si>
  <si>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</si>
  <si>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</si>
  <si>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</si>
  <si>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</si>
  <si>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</si>
  <si>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</si>
  <si>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</si>
  <si>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</si>
  <si>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</si>
  <si>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</si>
  <si>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</si>
  <si>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</si>
  <si>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</si>
  <si>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</si>
  <si>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</si>
  <si>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</si>
  <si>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</si>
  <si>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</si>
  <si>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</si>
  <si>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</si>
  <si>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</si>
  <si>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</si>
  <si>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</si>
  <si>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</si>
  <si>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</si>
  <si>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</si>
  <si>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</si>
  <si>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</si>
  <si>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</si>
  <si>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</si>
  <si>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</si>
  <si>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</si>
  <si>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</si>
  <si>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</si>
  <si>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</si>
  <si>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</si>
  <si>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</si>
  <si>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</si>
  <si>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</si>
  <si>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</si>
  <si>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</si>
  <si>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</si>
  <si>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</si>
  <si>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</si>
  <si>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</si>
  <si>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</si>
  <si>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</si>
  <si>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</si>
  <si>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</si>
  <si>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</si>
  <si>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</si>
  <si>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</si>
  <si>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</si>
  <si>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</si>
  <si>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</si>
  <si>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</si>
  <si>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</si>
  <si>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</si>
  <si>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</si>
  <si>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</si>
  <si>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</si>
  <si>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</si>
  <si>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</si>
  <si>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</si>
  <si>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</si>
  <si>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</si>
  <si>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</si>
  <si>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</si>
  <si>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</si>
  <si>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</si>
  <si>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</si>
  <si>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</si>
  <si>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</si>
  <si>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</si>
  <si>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</si>
  <si>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</si>
  <si>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</si>
  <si>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</si>
  <si>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</si>
  <si>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</si>
  <si>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</si>
  <si>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</si>
  <si>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</si>
  <si>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</si>
  <si>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</si>
  <si>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</si>
  <si>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</si>
  <si>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</si>
  <si>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</si>
  <si>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</si>
  <si>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</si>
  <si>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</si>
  <si>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</si>
  <si>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</si>
  <si>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</si>
  <si>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</si>
  <si>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</si>
  <si>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</si>
  <si>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</si>
  <si>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</si>
  <si>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</si>
  <si>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</si>
  <si>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</si>
  <si>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</si>
  <si>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</si>
  <si>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</si>
  <si>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</si>
  <si>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</si>
  <si>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</si>
  <si>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</si>
  <si>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</si>
  <si>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</si>
  <si>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</si>
  <si>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</si>
  <si>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</si>
  <si>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</si>
  <si>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</si>
  <si>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</si>
  <si>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</si>
  <si>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</si>
  <si>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</si>
  <si>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</si>
  <si>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</si>
  <si>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</si>
  <si>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</si>
  <si>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</si>
  <si>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</si>
  <si>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</si>
  <si>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</si>
  <si>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</si>
  <si>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</si>
  <si>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</si>
  <si>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</si>
  <si>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</si>
  <si>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</si>
  <si>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</si>
  <si>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</si>
  <si>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</si>
  <si>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</si>
  <si>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</si>
  <si>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</si>
  <si>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</si>
  <si>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</si>
  <si>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</si>
  <si>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</si>
  <si>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</si>
  <si>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</si>
  <si>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</si>
  <si>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</si>
  <si>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</si>
  <si>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</si>
  <si>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</si>
  <si>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</si>
  <si>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</si>
  <si>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</si>
  <si>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</si>
  <si>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</si>
  <si>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</si>
  <si>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</si>
  <si>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</si>
  <si>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</si>
  <si>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</si>
  <si>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</si>
  <si>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</si>
  <si>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</si>
  <si>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</si>
  <si>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</si>
  <si>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</si>
  <si>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</si>
  <si>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</si>
  <si>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</si>
  <si>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</si>
  <si>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</si>
  <si>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</si>
  <si>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</si>
  <si>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</si>
  <si>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</si>
  <si>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</si>
  <si>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</si>
  <si>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</si>
  <si>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</si>
  <si>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</si>
  <si>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</si>
  <si>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</si>
  <si>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</si>
  <si>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</si>
  <si>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</si>
  <si>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</si>
  <si>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</si>
  <si>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</si>
  <si>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</si>
  <si>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</si>
  <si>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</si>
  <si>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</si>
  <si>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</si>
  <si>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</si>
  <si>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</si>
  <si>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</si>
  <si>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</si>
  <si>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</si>
  <si>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</si>
  <si>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</si>
  <si>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</si>
  <si>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</si>
  <si>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</si>
  <si>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</si>
  <si>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</si>
  <si>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</si>
  <si>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</si>
  <si>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</si>
  <si>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</si>
  <si>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</si>
  <si>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</si>
  <si>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</si>
  <si>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</si>
  <si>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</si>
  <si>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</si>
  <si>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</si>
  <si>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</si>
  <si>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</si>
  <si>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</si>
  <si>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</si>
  <si>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</si>
  <si>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</si>
  <si>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</si>
  <si>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</si>
  <si>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</si>
  <si>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</si>
  <si>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</si>
  <si>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</si>
  <si>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</si>
  <si>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</si>
  <si>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</si>
  <si>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</si>
  <si>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</si>
  <si>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</si>
  <si>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</si>
  <si>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</si>
  <si>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</si>
  <si>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</si>
  <si>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</si>
  <si>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</si>
  <si>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</si>
  <si>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</si>
  <si>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</si>
  <si>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</si>
  <si>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</si>
  <si>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</si>
  <si>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</si>
  <si>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</si>
  <si>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</si>
  <si>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</si>
  <si>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</si>
  <si>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</si>
  <si>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</si>
  <si>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</si>
  <si>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</si>
  <si>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</si>
  <si>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</si>
  <si>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</si>
  <si>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</si>
  <si>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</si>
  <si>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</si>
  <si>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</si>
  <si>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</si>
  <si>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</si>
  <si>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</si>
  <si>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</si>
  <si>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</si>
  <si>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</si>
  <si>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</si>
  <si>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</si>
  <si>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</si>
  <si>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</si>
  <si>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</si>
  <si>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</si>
  <si>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</si>
  <si>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</si>
  <si>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</si>
  <si>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</si>
  <si>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</si>
  <si>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</si>
  <si>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</si>
  <si>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</si>
  <si>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</si>
  <si>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</si>
  <si>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</si>
  <si>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</si>
  <si>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</si>
  <si>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</si>
  <si>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</si>
  <si>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</si>
  <si>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</si>
  <si>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</si>
  <si>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</si>
  <si>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</si>
  <si>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</si>
  <si>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</si>
  <si>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</si>
  <si>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</si>
  <si>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</si>
  <si>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</si>
  <si>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</si>
  <si>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</si>
  <si>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</si>
  <si>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</si>
  <si>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</si>
  <si>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</si>
  <si>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</si>
  <si>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</si>
  <si>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</si>
  <si>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</si>
  <si>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</si>
  <si>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</si>
  <si>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</si>
  <si>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</si>
  <si>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</si>
  <si>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</si>
  <si>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</si>
  <si>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</si>
  <si>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</si>
  <si>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</si>
  <si>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</si>
  <si>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</si>
  <si>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</si>
  <si>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</si>
  <si>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</si>
  <si>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</si>
  <si>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</si>
  <si>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</si>
  <si>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</si>
  <si>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</si>
  <si>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</si>
  <si>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</si>
  <si>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</si>
  <si>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</si>
  <si>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</si>
  <si>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</si>
  <si>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</si>
  <si>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</si>
  <si>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</si>
  <si>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</si>
  <si>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</si>
  <si>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</si>
  <si>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</si>
  <si>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</si>
  <si>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</si>
  <si>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</si>
  <si>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</si>
  <si>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</si>
  <si>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</si>
  <si>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</si>
  <si>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</si>
  <si>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</si>
  <si>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</si>
  <si>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</si>
  <si>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</si>
  <si>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</si>
  <si>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</si>
  <si>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</si>
  <si>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</si>
  <si>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</si>
  <si>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</si>
  <si>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</si>
  <si>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</si>
  <si>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</si>
  <si>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</si>
  <si>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</si>
  <si>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</si>
  <si>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</si>
  <si>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</si>
  <si>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</si>
  <si>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</si>
  <si>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</si>
  <si>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</si>
  <si>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</si>
  <si>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</si>
  <si>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</si>
  <si>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</si>
  <si>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</si>
  <si>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</si>
  <si>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</si>
  <si>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</si>
  <si>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</si>
  <si>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</si>
  <si>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</si>
  <si>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</si>
  <si>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</si>
  <si>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</si>
  <si>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</si>
  <si>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</si>
  <si>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</si>
  <si>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</si>
  <si>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</si>
  <si>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</si>
  <si>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</si>
  <si>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</si>
  <si>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</si>
  <si>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</si>
  <si>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</si>
  <si>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</si>
  <si>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</si>
  <si>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</si>
  <si>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</si>
  <si>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</si>
  <si>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</si>
  <si>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</si>
  <si>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</si>
  <si>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</si>
  <si>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</si>
  <si>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</si>
  <si>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</si>
  <si>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</si>
  <si>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</si>
  <si>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</si>
  <si>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</si>
  <si>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</si>
  <si>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</si>
  <si>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</si>
  <si>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</si>
  <si>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</si>
  <si>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</si>
  <si>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</si>
  <si>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</si>
  <si>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</si>
  <si>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</si>
  <si>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</si>
  <si>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</si>
  <si>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</si>
  <si>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</si>
  <si>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</si>
  <si>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</si>
  <si>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</si>
  <si>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</si>
  <si>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</si>
  <si>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</si>
  <si>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</si>
  <si>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</si>
  <si>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</si>
  <si>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</si>
  <si>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</si>
  <si>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</si>
  <si>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</si>
  <si>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</si>
  <si>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</si>
  <si>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</si>
  <si>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</si>
  <si>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</si>
  <si>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</si>
  <si>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</si>
  <si>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</si>
  <si>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</si>
  <si>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</si>
  <si>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</si>
  <si>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</si>
  <si>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</si>
  <si>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</si>
  <si>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</si>
  <si>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</si>
  <si>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</si>
  <si>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</si>
  <si>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</si>
  <si>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</si>
  <si>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</si>
  <si>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</si>
  <si>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</si>
  <si>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</si>
  <si>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</si>
  <si>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</si>
  <si>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</si>
  <si>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</si>
  <si>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</si>
  <si>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</si>
  <si>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</si>
  <si>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</si>
  <si>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</si>
  <si>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</si>
  <si>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</si>
  <si>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</si>
  <si>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</si>
  <si>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</si>
  <si>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</si>
  <si>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</si>
  <si>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</si>
  <si>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</si>
  <si>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</si>
  <si>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</si>
  <si>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</si>
  <si>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</si>
  <si>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</si>
  <si>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</si>
  <si>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</si>
  <si>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</si>
  <si>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</si>
  <si>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</si>
  <si>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</si>
  <si>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</si>
  <si>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</si>
  <si>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</si>
  <si>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</si>
  <si>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</si>
  <si>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</si>
  <si>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</si>
  <si>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</si>
  <si>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</si>
  <si>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</si>
  <si>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</si>
  <si>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</si>
  <si>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</si>
  <si>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</si>
  <si>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</si>
  <si>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</si>
  <si>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</si>
  <si>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</si>
  <si>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</si>
  <si>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</si>
  <si>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</si>
  <si>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</si>
  <si>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</si>
  <si>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</si>
  <si>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</si>
  <si>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</si>
  <si>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</si>
  <si>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</si>
  <si>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</si>
  <si>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</si>
  <si>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</si>
  <si>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</si>
  <si>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</si>
  <si>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</si>
  <si>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</si>
  <si>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</si>
  <si>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</si>
  <si>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</si>
  <si>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</si>
  <si>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</si>
  <si>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</si>
  <si>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</si>
  <si>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</si>
  <si>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</si>
  <si>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</si>
  <si>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</si>
  <si>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</si>
  <si>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</si>
  <si>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</si>
  <si>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</si>
  <si>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</si>
  <si>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</si>
  <si>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</si>
  <si>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</si>
  <si>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</si>
  <si>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</si>
  <si>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</si>
  <si>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</si>
  <si>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</si>
  <si>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</si>
  <si>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</si>
  <si>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</si>
  <si>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</si>
  <si>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</si>
  <si>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</si>
  <si>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</si>
  <si>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</si>
  <si>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</si>
  <si>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</si>
  <si>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</si>
  <si>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</si>
  <si>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</si>
  <si>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</si>
  <si>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</si>
  <si>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</si>
  <si>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</si>
  <si>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</si>
  <si>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</si>
  <si>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</si>
  <si>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</si>
  <si>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</si>
  <si>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</si>
  <si>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</si>
  <si>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</si>
  <si>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</si>
  <si>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</si>
  <si>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</si>
  <si>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</si>
  <si>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</si>
  <si>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</si>
  <si>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</si>
  <si>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</si>
  <si>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</si>
  <si>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</si>
  <si>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</si>
  <si>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</si>
  <si>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</si>
  <si>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</si>
  <si>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</si>
  <si>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</si>
  <si>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</si>
  <si>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</si>
  <si>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</si>
  <si>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</si>
  <si>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</si>
  <si>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</si>
  <si>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</si>
  <si>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</si>
  <si>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</si>
  <si>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</si>
  <si>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</si>
  <si>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</si>
  <si>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</si>
  <si>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</si>
  <si>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</si>
  <si>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</si>
  <si>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</si>
  <si>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</si>
  <si>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</si>
  <si>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</si>
  <si>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</si>
  <si>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</si>
  <si>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</si>
  <si>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</si>
  <si>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</si>
  <si>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</si>
  <si>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</si>
  <si>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</si>
  <si>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</si>
  <si>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</si>
  <si>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</si>
  <si>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</si>
  <si>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</si>
  <si>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</si>
  <si>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</si>
  <si>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</si>
  <si>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</si>
  <si>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</si>
  <si>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</si>
  <si>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</si>
  <si>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</si>
  <si>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</si>
  <si>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</si>
  <si>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</si>
  <si>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</si>
  <si>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</si>
  <si>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</si>
  <si>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</si>
  <si>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</si>
  <si>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</si>
  <si>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</si>
  <si>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</si>
  <si>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</si>
  <si>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</si>
  <si>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</si>
  <si>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</si>
  <si>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</si>
  <si>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</si>
  <si>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</si>
  <si>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</si>
  <si>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</si>
  <si>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</si>
  <si>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</si>
  <si>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</si>
  <si>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</si>
  <si>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</si>
  <si>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</si>
  <si>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</si>
  <si>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</si>
  <si>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</si>
  <si>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</si>
  <si>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</si>
  <si>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</si>
  <si>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</si>
  <si>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</si>
  <si>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</si>
  <si>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</si>
  <si>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</si>
  <si>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</si>
  <si>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</si>
  <si>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</si>
  <si>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</si>
  <si>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</si>
  <si>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</si>
  <si>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</si>
  <si>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</si>
  <si>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</si>
  <si>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</si>
  <si>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</si>
  <si>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</si>
  <si>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</si>
  <si>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</si>
  <si>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</si>
  <si>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</si>
  <si>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</si>
  <si>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</si>
  <si>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</si>
  <si>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</si>
  <si>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</si>
  <si>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</si>
  <si>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</si>
  <si>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</si>
  <si>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</si>
  <si>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</si>
  <si>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</si>
  <si>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</si>
  <si>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</si>
  <si>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</si>
  <si>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</si>
  <si>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</si>
  <si>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</si>
  <si>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</si>
  <si>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</si>
  <si>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</si>
  <si>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</si>
  <si>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</si>
  <si>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</si>
  <si>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</si>
  <si>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</si>
  <si>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</si>
  <si>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</si>
  <si>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</si>
  <si>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</si>
  <si>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</si>
  <si>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</si>
  <si>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</si>
  <si>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</si>
  <si>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</si>
  <si>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</si>
  <si>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</si>
  <si>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</si>
  <si>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</si>
  <si>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</si>
  <si>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</si>
  <si>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</si>
  <si>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</si>
  <si>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</si>
  <si>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</si>
  <si>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</si>
  <si>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</si>
  <si>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</si>
  <si>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</si>
  <si>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</si>
  <si>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</si>
  <si>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</si>
  <si>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</si>
  <si>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</si>
  <si>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</si>
  <si>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</si>
  <si>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</si>
  <si>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</si>
  <si>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</si>
  <si>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</si>
  <si>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</si>
  <si>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</si>
  <si>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</si>
  <si>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</si>
  <si>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</si>
  <si>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</si>
  <si>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</si>
  <si>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</si>
  <si>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</si>
  <si>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</si>
  <si>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</si>
  <si>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</si>
  <si>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</si>
  <si>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</si>
  <si>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</si>
  <si>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</si>
  <si>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</si>
  <si>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</si>
  <si>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</si>
  <si>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</si>
  <si>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</si>
  <si>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</si>
  <si>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</si>
  <si>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</si>
  <si>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</si>
  <si>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</si>
  <si>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</si>
  <si>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</si>
  <si>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</si>
  <si>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</si>
  <si>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</si>
  <si>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</si>
  <si>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</si>
  <si>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</si>
  <si>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</si>
  <si>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</si>
  <si>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</si>
  <si>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</si>
  <si>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</si>
  <si>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</si>
  <si>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</si>
  <si>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</si>
  <si>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</si>
  <si>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</si>
  <si>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</si>
  <si>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</si>
  <si>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</si>
  <si>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</si>
  <si>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</si>
  <si>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</si>
  <si>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</si>
  <si>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</si>
  <si>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</si>
  <si>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</si>
  <si>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</si>
  <si>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</si>
  <si>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</si>
  <si>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</si>
  <si>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</si>
  <si>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</si>
  <si>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</si>
  <si>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</si>
  <si>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</si>
  <si>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</si>
  <si>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</si>
  <si>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</si>
  <si>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</si>
  <si>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</si>
  <si>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</si>
  <si>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</si>
  <si>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</si>
  <si>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</si>
  <si>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</si>
  <si>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</si>
  <si>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</si>
  <si>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</si>
  <si>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</si>
  <si>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</si>
  <si>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</si>
  <si>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</si>
  <si>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</si>
  <si>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</si>
  <si>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</si>
  <si>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</si>
  <si>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</si>
  <si>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</si>
  <si>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</si>
  <si>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</si>
  <si>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</si>
  <si>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</si>
  <si>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</si>
  <si>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</si>
  <si>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</si>
  <si>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</si>
  <si>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</si>
  <si>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</si>
  <si>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</si>
  <si>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</si>
  <si>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</si>
  <si>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</si>
  <si>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</si>
  <si>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</si>
  <si>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</si>
  <si>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</si>
  <si>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</si>
  <si>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</si>
  <si>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</si>
  <si>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</si>
  <si>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</si>
  <si>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</si>
  <si>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</si>
  <si>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</si>
  <si>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</si>
  <si>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</si>
  <si>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</si>
  <si>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</si>
  <si>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</si>
  <si>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</si>
  <si>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</si>
  <si>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</si>
  <si>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</si>
  <si>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</si>
  <si>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</si>
  <si>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</si>
  <si>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</si>
  <si>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</si>
  <si>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</si>
  <si>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</si>
  <si>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</si>
  <si>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</si>
  <si>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</si>
  <si>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</si>
  <si>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</si>
  <si>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</si>
  <si>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</si>
  <si>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</si>
  <si>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</si>
  <si>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</si>
  <si>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</si>
  <si>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</si>
  <si>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</si>
  <si>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</si>
  <si>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</si>
  <si>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</si>
  <si>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</si>
  <si>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</si>
  <si>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</si>
  <si>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</si>
  <si>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</si>
  <si>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</si>
  <si>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</si>
  <si>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</si>
  <si>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</si>
  <si>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</si>
  <si>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</si>
  <si>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</si>
  <si>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</si>
  <si>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</si>
  <si>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</si>
  <si>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</si>
  <si>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</si>
  <si>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</si>
  <si>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</si>
  <si>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</si>
  <si>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</si>
  <si>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</si>
  <si>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</si>
  <si>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</si>
  <si>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</si>
  <si>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</si>
  <si>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</si>
  <si>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</si>
  <si>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</si>
  <si>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</si>
  <si>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</si>
  <si>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</si>
  <si>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</si>
  <si>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</si>
  <si>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</si>
  <si>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</si>
  <si>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</si>
  <si>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</si>
  <si>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</si>
  <si>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</si>
  <si>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</si>
  <si>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</si>
  <si>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</si>
  <si>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</si>
  <si>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</si>
  <si>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</si>
  <si>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</si>
  <si>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</si>
  <si>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</si>
  <si>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</si>
  <si>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</si>
  <si>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</si>
  <si>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</si>
  <si>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</si>
  <si>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</si>
  <si>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</si>
  <si>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</si>
  <si>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</si>
  <si>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</si>
  <si>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</si>
  <si>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</si>
  <si>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</si>
  <si>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</si>
  <si>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</si>
  <si>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</si>
  <si>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</si>
  <si>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</si>
  <si>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</si>
  <si>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</si>
  <si>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</si>
  <si>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</si>
  <si>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</si>
  <si>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</si>
  <si>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</si>
  <si>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</si>
  <si>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</si>
  <si>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</si>
  <si>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</si>
  <si>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</si>
  <si>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</si>
  <si>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</si>
  <si>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</si>
  <si>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</si>
  <si>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</si>
  <si>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</si>
  <si>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</si>
  <si>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</si>
  <si>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</si>
  <si>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</si>
  <si>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</si>
  <si>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</si>
  <si>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</si>
  <si>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</si>
  <si>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</si>
  <si>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</si>
  <si>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</si>
  <si>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</si>
  <si>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</si>
  <si>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</si>
  <si>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</si>
  <si>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</si>
  <si>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</si>
  <si>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</si>
  <si>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</si>
  <si>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</si>
  <si>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</si>
  <si>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</si>
  <si>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</si>
  <si>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</si>
  <si>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</si>
  <si>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</si>
  <si>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</si>
  <si>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</si>
  <si>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</si>
  <si>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</si>
  <si>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</si>
  <si>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</si>
  <si>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</si>
  <si>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</si>
  <si>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</si>
  <si>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</si>
  <si>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</si>
  <si>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</si>
  <si>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</si>
  <si>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</si>
  <si>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</si>
  <si>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</si>
  <si>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</si>
  <si>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</si>
  <si>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</si>
  <si>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</si>
  <si>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</si>
  <si>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</si>
  <si>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</si>
  <si>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</si>
  <si>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</si>
  <si>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</si>
  <si>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</si>
  <si>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</si>
  <si>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</si>
  <si>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</si>
  <si>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</si>
  <si>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</si>
  <si>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</si>
  <si>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</si>
  <si>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</si>
  <si>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</si>
  <si>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</si>
  <si>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</si>
  <si>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</si>
  <si>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</si>
  <si>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</si>
  <si>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</si>
  <si>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</si>
  <si>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</si>
  <si>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</si>
  <si>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</si>
  <si>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</si>
  <si>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</si>
  <si>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</si>
  <si>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</si>
  <si>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</si>
  <si>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</si>
  <si>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</si>
  <si>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</si>
  <si>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</si>
  <si>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</si>
  <si>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</si>
  <si>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</si>
  <si>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</si>
  <si>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</si>
  <si>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</si>
  <si>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</si>
  <si>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</si>
  <si>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</si>
  <si>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</si>
  <si>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</si>
  <si>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</si>
  <si>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</si>
  <si>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</si>
  <si>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</si>
  <si>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</si>
  <si>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</si>
  <si>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</si>
  <si>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</si>
  <si>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</si>
  <si>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</si>
  <si>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</si>
  <si>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</si>
  <si>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</si>
  <si>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</si>
  <si>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</si>
  <si>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</si>
  <si>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</si>
  <si>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</si>
  <si>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</si>
  <si>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</si>
  <si>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</si>
  <si>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</si>
  <si>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</si>
  <si>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</si>
  <si>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</si>
  <si>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</si>
  <si>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</si>
  <si>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</si>
  <si>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</si>
  <si>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</si>
  <si>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</si>
  <si>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</si>
  <si>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</si>
  <si>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</si>
  <si>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</si>
  <si>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</si>
  <si>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</si>
  <si>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</si>
  <si>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</si>
  <si>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</si>
  <si>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</si>
  <si>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</si>
  <si>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</si>
  <si>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</si>
  <si>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</si>
  <si>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</si>
  <si>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</si>
  <si>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</si>
  <si>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</si>
  <si>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</si>
  <si>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</si>
  <si>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</si>
  <si>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</si>
  <si>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</si>
  <si>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</si>
  <si>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</si>
  <si>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</si>
  <si>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</si>
  <si>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</si>
  <si>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</si>
  <si>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</si>
  <si>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</si>
  <si>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</si>
  <si>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</si>
  <si>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</si>
  <si>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</si>
  <si>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</si>
  <si>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</si>
  <si>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</si>
  <si>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</si>
  <si>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</si>
  <si>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</si>
  <si>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</si>
  <si>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</si>
  <si>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</si>
  <si>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</si>
  <si>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</si>
  <si>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</si>
  <si>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</si>
  <si>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</si>
  <si>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</si>
  <si>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</si>
  <si>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</si>
  <si>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</si>
  <si>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</si>
  <si>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</si>
  <si>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</si>
  <si>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</si>
  <si>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</si>
  <si>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</si>
  <si>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</si>
  <si>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</si>
  <si>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</si>
  <si>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</si>
  <si>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</si>
  <si>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</si>
  <si>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</si>
  <si>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</si>
  <si>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</si>
  <si>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</si>
  <si>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</si>
  <si>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</si>
  <si>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</si>
  <si>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</si>
  <si>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</si>
  <si>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</si>
  <si>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</si>
  <si>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</si>
  <si>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</si>
  <si>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</si>
  <si>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</si>
  <si>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</si>
  <si>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</si>
  <si>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</si>
  <si>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</si>
  <si>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</si>
  <si>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</si>
  <si>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</si>
  <si>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</si>
  <si>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</si>
  <si>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</si>
  <si>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</si>
  <si>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</si>
  <si>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</si>
  <si>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</si>
  <si>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</si>
  <si>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</si>
  <si>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</si>
  <si>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</si>
  <si>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</si>
  <si>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</si>
  <si>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</si>
  <si>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</si>
  <si>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</si>
  <si>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</si>
  <si>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</si>
  <si>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</si>
  <si>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</si>
  <si>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</si>
  <si>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</si>
  <si>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</si>
  <si>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</si>
  <si>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</si>
  <si>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</si>
  <si>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</si>
  <si>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</si>
  <si>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</si>
  <si>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</si>
  <si>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</si>
  <si>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</si>
  <si>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</si>
  <si>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</si>
  <si>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</si>
  <si>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</si>
  <si>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</si>
  <si>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</si>
  <si>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</si>
  <si>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</si>
  <si>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</si>
  <si>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</si>
  <si>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</si>
  <si>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</si>
  <si>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</si>
  <si>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</si>
  <si>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</si>
  <si>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</si>
  <si>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</si>
  <si>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</si>
  <si>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</si>
  <si>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</si>
  <si>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</si>
  <si>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</si>
  <si>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</si>
  <si>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</si>
  <si>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</si>
  <si>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</si>
  <si>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</si>
  <si>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</si>
  <si>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</si>
  <si>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</si>
  <si>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</si>
  <si>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</si>
  <si>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</si>
  <si>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</si>
  <si>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</si>
  <si>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</si>
  <si>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</si>
  <si>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</si>
  <si>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</si>
  <si>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</si>
  <si>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</si>
  <si>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</si>
  <si>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</si>
  <si>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</si>
  <si>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</si>
  <si>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</si>
  <si>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</si>
  <si>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</si>
  <si>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</si>
  <si>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</si>
  <si>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</si>
  <si>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</si>
  <si>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</si>
  <si>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</si>
  <si>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</si>
  <si>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</si>
  <si>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</si>
  <si>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</si>
  <si>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</si>
  <si>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</si>
  <si>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</si>
  <si>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</si>
  <si>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</si>
  <si>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</si>
  <si>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</si>
  <si>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</si>
  <si>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</si>
  <si>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</si>
  <si>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</si>
  <si>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</si>
  <si>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</si>
  <si>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</si>
  <si>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</si>
  <si>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</si>
  <si>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</si>
  <si>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</si>
  <si>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</si>
  <si>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</si>
  <si>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</si>
  <si>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</si>
  <si>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</si>
  <si>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</si>
  <si>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</si>
  <si>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</si>
  <si>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</si>
  <si>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</si>
  <si>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</si>
  <si>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</si>
  <si>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</si>
  <si>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</si>
  <si>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</si>
  <si>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</si>
  <si>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</si>
  <si>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</si>
  <si>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</si>
  <si>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</si>
  <si>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</si>
  <si>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</si>
  <si>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</si>
  <si>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</si>
  <si>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</si>
  <si>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</si>
  <si>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</si>
  <si>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</si>
  <si>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</si>
  <si>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</si>
  <si>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</si>
  <si>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</si>
  <si>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</si>
  <si>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</si>
  <si>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</si>
  <si>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</si>
  <si>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</si>
  <si>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</si>
  <si>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</si>
  <si>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</si>
  <si>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</si>
  <si>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</si>
  <si>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</si>
  <si>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</si>
  <si>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</si>
  <si>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</si>
  <si>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</si>
  <si>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</si>
  <si>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</si>
  <si>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</si>
  <si>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</si>
  <si>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</si>
  <si>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</si>
  <si>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</si>
  <si>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</si>
  <si>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</si>
  <si>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</si>
  <si>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</si>
  <si>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</si>
  <si>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</si>
  <si>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</si>
  <si>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</si>
  <si>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</si>
  <si>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</si>
  <si>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</si>
  <si>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</si>
  <si>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</si>
  <si>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</si>
  <si>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</si>
  <si>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</si>
  <si>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</si>
  <si>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</si>
  <si>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</si>
  <si>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</si>
  <si>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</si>
  <si>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</si>
  <si>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</si>
  <si>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</si>
  <si>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</si>
  <si>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</si>
  <si>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</si>
  <si>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</si>
  <si>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</si>
  <si>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</si>
  <si>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</si>
  <si>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</si>
  <si>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</si>
  <si>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</si>
  <si>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</si>
  <si>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</si>
  <si>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</si>
  <si>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</si>
  <si>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</si>
  <si>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</si>
  <si>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</si>
  <si>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</si>
  <si>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</si>
  <si>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</si>
  <si>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</si>
  <si>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</si>
  <si>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</si>
  <si>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</si>
  <si>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</si>
  <si>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</si>
  <si>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</si>
  <si>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</si>
  <si>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</si>
  <si>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</si>
  <si>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</si>
  <si>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</si>
  <si>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</si>
  <si>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</si>
  <si>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</si>
  <si>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</si>
  <si>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</si>
  <si>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</si>
  <si>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</si>
  <si>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</si>
  <si>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</si>
  <si>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</si>
  <si>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</si>
  <si>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</si>
  <si>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</si>
  <si>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</si>
  <si>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</si>
  <si>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</si>
  <si>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</si>
  <si>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</si>
  <si>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</si>
  <si>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</si>
  <si>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</si>
  <si>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</si>
  <si>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</si>
  <si>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</si>
  <si>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</si>
  <si>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</si>
  <si>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</si>
  <si>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</si>
  <si>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</si>
  <si>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</si>
  <si>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</si>
  <si>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</si>
  <si>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</si>
  <si>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</si>
  <si>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</si>
  <si>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</si>
  <si>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</si>
  <si>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</si>
  <si>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</si>
  <si>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</si>
  <si>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</si>
  <si>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</si>
  <si>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</si>
  <si>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</si>
  <si>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</si>
  <si>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</si>
  <si>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</si>
  <si>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</si>
  <si>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</si>
  <si>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</si>
  <si>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</si>
  <si>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</si>
  <si>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</si>
  <si>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</si>
  <si>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</si>
  <si>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</si>
  <si>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</si>
  <si>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</si>
  <si>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</si>
  <si>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</si>
  <si>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</si>
  <si>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</si>
  <si>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</si>
  <si>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</si>
  <si>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</si>
  <si>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</si>
  <si>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</si>
  <si>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</si>
  <si>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</si>
  <si>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</si>
  <si>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</si>
  <si>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</si>
  <si>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</si>
  <si>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</si>
  <si>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</si>
  <si>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</si>
  <si>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</si>
  <si>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</si>
  <si>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</si>
  <si>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</si>
  <si>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</si>
  <si>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</si>
  <si>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</si>
  <si>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</si>
  <si>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</si>
  <si>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</si>
  <si>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</si>
  <si>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</si>
  <si>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</si>
  <si>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</si>
  <si>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</si>
  <si>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</si>
  <si>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</si>
  <si>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</si>
  <si>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</si>
  <si>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</si>
  <si>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</si>
  <si>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</si>
  <si>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</si>
  <si>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</si>
  <si>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</si>
  <si>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</si>
  <si>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</si>
  <si>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</si>
  <si>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</si>
  <si>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</si>
  <si>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</si>
  <si>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</si>
  <si>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</si>
  <si>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</si>
  <si>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</si>
  <si>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</si>
  <si>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</si>
  <si>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</si>
  <si>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</si>
  <si>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</si>
  <si>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</si>
  <si>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</si>
  <si>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</si>
  <si>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</si>
  <si>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</si>
  <si>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</si>
  <si>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</si>
  <si>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</si>
  <si>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</si>
  <si>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</si>
  <si>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</si>
  <si>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</si>
  <si>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</si>
  <si>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</si>
  <si>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</si>
  <si>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</si>
  <si>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</si>
  <si>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</si>
  <si>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</si>
  <si>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</si>
  <si>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</si>
  <si>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</si>
  <si>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</si>
  <si>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</si>
  <si>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</si>
  <si>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</si>
  <si>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</si>
  <si>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</si>
  <si>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</si>
  <si>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</si>
  <si>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</si>
  <si>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</si>
  <si>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</si>
  <si>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</si>
  <si>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</si>
  <si>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</si>
  <si>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</si>
  <si>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</si>
  <si>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</si>
  <si>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</si>
  <si>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</si>
  <si>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</si>
  <si>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</si>
  <si>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</si>
  <si>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</si>
  <si>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</si>
  <si>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</si>
  <si>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</si>
  <si>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</si>
  <si>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</si>
  <si>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</si>
  <si>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</si>
  <si>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</si>
  <si>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</si>
  <si>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</si>
  <si>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</si>
  <si>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</si>
  <si>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</si>
  <si>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</si>
  <si>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</si>
  <si>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</si>
  <si>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</si>
  <si>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</si>
  <si>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</si>
  <si>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</si>
  <si>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</si>
  <si>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</si>
  <si>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</si>
  <si>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</si>
  <si>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</si>
  <si>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</si>
  <si>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</si>
  <si>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</si>
  <si>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</si>
  <si>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</si>
  <si>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</si>
  <si>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</si>
  <si>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</si>
  <si>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</si>
  <si>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</si>
  <si>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</si>
  <si>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</si>
  <si>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</si>
  <si>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</si>
  <si>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</si>
  <si>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</si>
  <si>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</si>
  <si>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</si>
  <si>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</si>
  <si>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</si>
  <si>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</si>
  <si>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</si>
  <si>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</si>
  <si>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</si>
  <si>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</si>
  <si>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</si>
  <si>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</si>
  <si>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</si>
  <si>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</si>
  <si>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</si>
  <si>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</si>
  <si>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</si>
  <si>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</si>
  <si>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</si>
  <si>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</si>
  <si>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</si>
  <si>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</si>
  <si>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</si>
  <si>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</si>
  <si>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</si>
  <si>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</si>
  <si>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</si>
  <si>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</si>
  <si>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</si>
  <si>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</si>
  <si>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</si>
  <si>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</si>
  <si>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</si>
  <si>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</si>
  <si>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</si>
  <si>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</si>
  <si>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</si>
  <si>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</si>
  <si>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</si>
  <si>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</si>
  <si>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</si>
  <si>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</si>
  <si>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</si>
  <si>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</si>
  <si>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</si>
  <si>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</si>
  <si>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</si>
  <si>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</si>
  <si>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</si>
  <si>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</si>
  <si>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</si>
  <si>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</si>
  <si>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</si>
  <si>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</si>
  <si>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</si>
  <si>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</si>
  <si>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</si>
  <si>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</si>
  <si>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</si>
  <si>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</si>
  <si>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</si>
  <si>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</si>
  <si>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</si>
  <si>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</si>
  <si>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</si>
  <si>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</si>
  <si>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</si>
  <si>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</si>
  <si>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</si>
  <si>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</si>
  <si>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</si>
  <si>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</si>
  <si>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</si>
  <si>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</si>
  <si>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</si>
  <si>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</si>
  <si>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</si>
  <si>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</si>
  <si>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</si>
  <si>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</si>
  <si>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</si>
  <si>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</si>
  <si>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</si>
  <si>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</si>
  <si>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</si>
  <si>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</si>
  <si>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</si>
  <si>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</si>
  <si>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</si>
  <si>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</si>
  <si>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</si>
  <si>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</si>
  <si>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</si>
  <si>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</si>
  <si>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</si>
  <si>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</si>
  <si>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</si>
  <si>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</si>
  <si>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</si>
  <si>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</si>
  <si>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</si>
  <si>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</si>
  <si>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</si>
  <si>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</si>
  <si>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</si>
  <si>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</si>
  <si>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</si>
  <si>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</si>
  <si>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</si>
  <si>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</si>
  <si>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</si>
  <si>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</si>
  <si>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</si>
  <si>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</si>
  <si>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</si>
  <si>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</si>
  <si>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</si>
  <si>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</si>
  <si>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</si>
  <si>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</si>
  <si>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</si>
  <si>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</si>
  <si>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</si>
  <si>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</si>
  <si>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</si>
  <si>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</si>
  <si>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</si>
  <si>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</si>
  <si>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</si>
  <si>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</si>
  <si>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</si>
  <si>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</si>
  <si>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</si>
  <si>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</si>
  <si>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</si>
  <si>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</si>
  <si>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</si>
  <si>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</si>
  <si>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</si>
  <si>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</si>
  <si>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</si>
  <si>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</si>
  <si>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</si>
  <si>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</si>
  <si>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</si>
  <si>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</si>
  <si>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</si>
  <si>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</si>
  <si>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</si>
  <si>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</si>
  <si>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</si>
  <si>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</si>
  <si>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</si>
  <si>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</si>
  <si>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</si>
  <si>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</si>
  <si>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</si>
  <si>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</si>
  <si>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</si>
  <si>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</si>
  <si>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</si>
  <si>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</si>
  <si>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</si>
  <si>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</si>
  <si>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</si>
  <si>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</si>
  <si>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</si>
  <si>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</si>
  <si>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</si>
  <si>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</si>
  <si>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</si>
  <si>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</si>
  <si>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</si>
  <si>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</si>
  <si>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</si>
  <si>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</si>
  <si>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</si>
  <si>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</si>
  <si>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</si>
  <si>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</si>
  <si>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</si>
  <si>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</si>
  <si>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</si>
  <si>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</si>
  <si>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</si>
  <si>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</si>
  <si>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</si>
  <si>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</si>
  <si>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</si>
  <si>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</si>
  <si>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</si>
  <si>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</si>
  <si>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</si>
  <si>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</si>
  <si>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</si>
  <si>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</si>
  <si>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</si>
  <si>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</si>
  <si>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</si>
  <si>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</si>
  <si>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</si>
  <si>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</si>
  <si>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</si>
  <si>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</si>
  <si>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</si>
  <si>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</si>
  <si>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</si>
  <si>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</si>
  <si>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</si>
  <si>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</si>
  <si>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</si>
  <si>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</si>
  <si>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</si>
  <si>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</si>
  <si>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</si>
  <si>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</si>
  <si>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</si>
  <si>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</si>
  <si>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</si>
  <si>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</si>
  <si>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</si>
  <si>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</si>
  <si>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</si>
  <si>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</si>
  <si>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</si>
  <si>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</si>
  <si>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</si>
  <si>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</si>
  <si>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</si>
  <si>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</si>
  <si>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</si>
  <si>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</si>
  <si>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</si>
  <si>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</si>
  <si>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</si>
  <si>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</si>
  <si>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</si>
  <si>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</si>
  <si>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</si>
  <si>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</si>
  <si>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</si>
  <si>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</si>
  <si>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</si>
  <si>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</si>
  <si>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</si>
  <si>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</si>
  <si>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</si>
  <si>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</si>
  <si>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</si>
  <si>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</si>
  <si>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</si>
  <si>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</si>
  <si>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</si>
  <si>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</si>
  <si>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</si>
  <si>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</si>
  <si>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</si>
  <si>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</si>
  <si>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</si>
  <si>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</si>
  <si>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</si>
  <si>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</si>
  <si>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</si>
  <si>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</si>
  <si>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</si>
  <si>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</si>
  <si>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</si>
  <si>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</si>
  <si>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</si>
  <si>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</si>
  <si>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</si>
  <si>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</si>
  <si>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</si>
  <si>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</si>
  <si>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</si>
  <si>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</si>
  <si>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</si>
  <si>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</si>
  <si>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</si>
  <si>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</si>
  <si>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</si>
  <si>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</si>
  <si>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</si>
  <si>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</si>
  <si>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</si>
  <si>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</si>
  <si>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</si>
  <si>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</si>
  <si>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</si>
  <si>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</si>
  <si>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</si>
  <si>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</si>
  <si>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</si>
  <si>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</si>
  <si>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</si>
  <si>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</si>
  <si>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</si>
  <si>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</si>
  <si>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</si>
  <si>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</si>
  <si>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</si>
  <si>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</si>
  <si>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</si>
  <si>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</si>
  <si>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</si>
  <si>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</si>
  <si>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</si>
  <si>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</si>
  <si>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</si>
  <si>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</si>
  <si>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</si>
  <si>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</si>
  <si>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</si>
  <si>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</si>
  <si>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</si>
  <si>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</si>
  <si>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</si>
  <si>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</si>
  <si>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</si>
  <si>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</si>
  <si>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</si>
  <si>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</si>
  <si>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</si>
  <si>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</si>
  <si>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</si>
  <si>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</si>
  <si>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</si>
  <si>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</si>
  <si>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</si>
  <si>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</si>
  <si>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</si>
  <si>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</si>
  <si>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</si>
  <si>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</si>
  <si>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</si>
  <si>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</si>
  <si>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</si>
  <si>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</si>
  <si>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</si>
  <si>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</si>
  <si>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</si>
  <si>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</si>
  <si>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</si>
  <si>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</si>
  <si>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</si>
  <si>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</si>
  <si>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</si>
  <si>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</si>
  <si>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</si>
  <si>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</si>
  <si>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</si>
  <si>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</si>
  <si>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</si>
  <si>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</si>
  <si>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</si>
  <si>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</si>
  <si>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</si>
  <si>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</si>
  <si>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</si>
  <si>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</si>
  <si>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</si>
  <si>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</si>
  <si>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</si>
  <si>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</si>
  <si>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</si>
  <si>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</si>
  <si>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</si>
  <si>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</si>
  <si>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</si>
  <si>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</si>
  <si>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</si>
  <si>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</si>
  <si>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</si>
  <si>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</si>
  <si>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</si>
  <si>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</si>
  <si>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</si>
  <si>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</si>
  <si>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</si>
  <si>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</si>
  <si>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</si>
  <si>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</si>
  <si>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</si>
  <si>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</si>
  <si>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</si>
  <si>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</si>
  <si>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</si>
  <si>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</si>
  <si>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</si>
  <si>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</si>
  <si>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</si>
  <si>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</si>
  <si>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</si>
  <si>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</si>
  <si>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</si>
  <si>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</si>
  <si>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</si>
  <si>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</si>
  <si>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</si>
  <si>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</si>
  <si>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</si>
  <si>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</si>
  <si>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</si>
  <si>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</si>
  <si>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</si>
  <si>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</si>
  <si>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</si>
  <si>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</si>
  <si>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</si>
  <si>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</si>
  <si>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</si>
  <si>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</si>
  <si>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</si>
  <si>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</si>
  <si>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</si>
  <si>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</si>
  <si>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</si>
  <si>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</si>
  <si>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</si>
  <si>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</si>
  <si>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</si>
  <si>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</si>
  <si>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</si>
  <si>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</si>
  <si>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</si>
  <si>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</si>
  <si>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</si>
  <si>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</si>
  <si>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</si>
  <si>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</si>
  <si>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</si>
  <si>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</si>
  <si>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</si>
  <si>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</si>
  <si>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</si>
  <si>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</si>
  <si>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</si>
  <si>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</si>
  <si>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</si>
  <si>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</si>
  <si>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</si>
  <si>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</si>
  <si>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</si>
  <si>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</si>
  <si>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</si>
  <si>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</si>
  <si>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</si>
  <si>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</si>
  <si>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</si>
  <si>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</si>
  <si>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</si>
  <si>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</si>
  <si>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</si>
  <si>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</si>
  <si>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</si>
  <si>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</si>
  <si>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</si>
  <si>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</si>
  <si>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</si>
  <si>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</si>
  <si>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</si>
  <si>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</si>
  <si>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</si>
  <si>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</si>
  <si>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</si>
  <si>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</si>
  <si>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</si>
  <si>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</si>
  <si>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</si>
  <si>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</si>
  <si>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</si>
  <si>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</si>
  <si>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</si>
  <si>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</si>
  <si>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</si>
  <si>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</si>
  <si>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</si>
  <si>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</si>
  <si>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</si>
  <si>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</si>
  <si>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</si>
  <si>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</si>
  <si>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</si>
  <si>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</si>
  <si>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</si>
  <si>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</si>
  <si>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</si>
  <si>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</si>
  <si>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</si>
  <si>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</si>
  <si>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</si>
  <si>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</si>
  <si>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</si>
  <si>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</si>
  <si>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</si>
  <si>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</si>
  <si>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</si>
  <si>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</si>
  <si>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</si>
  <si>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</si>
  <si>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</si>
  <si>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</si>
  <si>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</si>
  <si>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</si>
  <si>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</si>
  <si>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</si>
  <si>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</si>
  <si>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</si>
  <si>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</si>
  <si>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</si>
  <si>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</si>
  <si>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</si>
  <si>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</si>
  <si>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</si>
  <si>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</si>
  <si>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</si>
  <si>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</si>
  <si>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</si>
  <si>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</si>
  <si>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</si>
  <si>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</si>
  <si>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</si>
  <si>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</si>
  <si>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</si>
  <si>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</si>
  <si>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</si>
  <si>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</si>
  <si>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</si>
  <si>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</si>
  <si>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</si>
  <si>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</si>
  <si>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</si>
  <si>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</si>
  <si>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</si>
  <si>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</si>
  <si>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</si>
  <si>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</si>
  <si>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</si>
  <si>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</si>
  <si>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</si>
  <si>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</si>
  <si>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</si>
  <si>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</si>
  <si>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</si>
  <si>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</si>
  <si>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</si>
  <si>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</si>
  <si>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</si>
  <si>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</si>
  <si>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</si>
  <si>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</si>
  <si>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</si>
  <si>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</si>
  <si>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</si>
  <si>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</si>
  <si>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</si>
  <si>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</si>
  <si>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</si>
  <si>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</si>
  <si>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</si>
  <si>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</si>
  <si>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</si>
  <si>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</si>
  <si>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</si>
  <si>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</si>
  <si>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</si>
  <si>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</si>
  <si>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</si>
  <si>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</si>
  <si>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</si>
  <si>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</si>
  <si>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</si>
  <si>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</si>
  <si>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</si>
  <si>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</si>
  <si>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</si>
  <si>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</si>
  <si>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</si>
  <si>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</si>
  <si>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</si>
  <si>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</si>
  <si>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</si>
  <si>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</si>
  <si>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</si>
  <si>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</si>
  <si>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</si>
  <si>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</si>
  <si>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</si>
  <si>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</si>
  <si>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</si>
  <si>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</si>
  <si>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</si>
  <si>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</si>
  <si>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</si>
  <si>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</si>
  <si>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</si>
  <si>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</si>
  <si>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</si>
  <si>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</si>
  <si>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</si>
  <si>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</si>
  <si>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</si>
  <si>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</si>
  <si>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</si>
  <si>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</si>
  <si>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</si>
  <si>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</si>
  <si>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</si>
  <si>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</si>
  <si>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</si>
  <si>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</si>
  <si>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</si>
  <si>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</si>
  <si>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</si>
  <si>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</si>
  <si>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</si>
  <si>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</si>
  <si>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</si>
  <si>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</si>
  <si>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</si>
  <si>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</si>
  <si>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</si>
  <si>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</si>
  <si>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</si>
  <si>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</si>
  <si>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</si>
  <si>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</si>
  <si>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</si>
  <si>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</si>
  <si>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</si>
  <si>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</si>
  <si>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</si>
  <si>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</si>
  <si>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</si>
  <si>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</si>
  <si>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</si>
  <si>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</si>
  <si>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</si>
  <si>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</si>
  <si>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</si>
  <si>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</si>
  <si>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</si>
  <si>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</si>
  <si>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</si>
  <si>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</si>
  <si>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</si>
  <si>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</si>
  <si>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</si>
  <si>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</si>
  <si>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</si>
  <si>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</si>
  <si>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</si>
  <si>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</si>
  <si>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</si>
  <si>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</si>
  <si>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</si>
  <si>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</si>
  <si>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</si>
  <si>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</si>
  <si>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</si>
  <si>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</si>
  <si>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</si>
  <si>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</si>
  <si>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</si>
  <si>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</si>
  <si>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</si>
  <si>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</si>
  <si>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</si>
  <si>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</si>
  <si>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</si>
  <si>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</si>
  <si>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</si>
  <si>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</si>
  <si>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</si>
  <si>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</si>
  <si>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</si>
  <si>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</si>
  <si>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</si>
  <si>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</si>
  <si>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</si>
  <si>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</si>
  <si>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</si>
  <si>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</si>
  <si>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</si>
  <si>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</si>
  <si>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</si>
  <si>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</si>
  <si>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</si>
  <si>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</si>
  <si>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</si>
  <si>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</si>
  <si>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</si>
  <si>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</si>
  <si>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</si>
  <si>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</si>
  <si>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</si>
  <si>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</si>
  <si>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</si>
  <si>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</si>
  <si>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</si>
  <si>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</si>
  <si>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</si>
  <si>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</si>
  <si>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</si>
  <si>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</si>
  <si>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</si>
  <si>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</si>
  <si>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</si>
  <si>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</si>
  <si>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</si>
  <si>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</si>
  <si>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</si>
  <si>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</si>
  <si>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</si>
  <si>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</si>
  <si>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</si>
  <si>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</si>
  <si>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</si>
  <si>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</si>
  <si>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</si>
  <si>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</si>
  <si>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</si>
  <si>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</si>
  <si>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</si>
  <si>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</si>
  <si>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</si>
  <si>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</si>
  <si>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</si>
  <si>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</si>
  <si>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</si>
  <si>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</si>
  <si>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</si>
  <si>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</si>
  <si>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</si>
  <si>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</si>
  <si>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</si>
  <si>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</si>
  <si>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</si>
  <si>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</si>
  <si>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</si>
  <si>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</si>
  <si>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</si>
  <si>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</si>
  <si>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</si>
  <si>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</si>
  <si>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</si>
  <si>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</si>
  <si>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</si>
  <si>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</si>
  <si>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</si>
  <si>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</si>
  <si>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</si>
  <si>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</si>
  <si>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</si>
  <si>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</si>
  <si>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</si>
  <si>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</si>
  <si>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</si>
  <si>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</si>
  <si>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</si>
  <si>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</si>
  <si>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</si>
  <si>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</si>
  <si>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</si>
  <si>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</si>
  <si>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</si>
  <si>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</si>
  <si>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</si>
  <si>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</si>
  <si>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</si>
  <si>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</si>
  <si>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</si>
  <si>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</si>
  <si>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</si>
  <si>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</si>
  <si>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</si>
  <si>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</si>
  <si>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</si>
  <si>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</si>
  <si>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</si>
  <si>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</si>
  <si>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</si>
  <si>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</si>
  <si>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</si>
  <si>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</si>
  <si>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</si>
  <si>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</si>
  <si>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</si>
  <si>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</si>
  <si>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</si>
  <si>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</si>
  <si>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</si>
  <si>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</si>
  <si>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</si>
  <si>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</si>
  <si>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</si>
  <si>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</si>
  <si>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</si>
  <si>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</si>
  <si>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</si>
  <si>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</si>
  <si>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</si>
  <si>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</si>
  <si>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</si>
  <si>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</si>
  <si>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</si>
  <si>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</si>
  <si>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</si>
  <si>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</si>
  <si>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</si>
  <si>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</si>
  <si>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</si>
  <si>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</si>
  <si>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</si>
  <si>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</si>
  <si>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</si>
  <si>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</si>
  <si>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</si>
  <si>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</si>
  <si>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</si>
  <si>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</si>
  <si>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</si>
  <si>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</si>
  <si>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</si>
  <si>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</si>
  <si>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</si>
  <si>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</si>
  <si>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</si>
  <si>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</si>
  <si>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</si>
  <si>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</si>
  <si>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</si>
  <si>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</si>
  <si>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</si>
  <si>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</si>
  <si>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</si>
  <si>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</si>
  <si>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</si>
  <si>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</si>
  <si>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</si>
  <si>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</si>
  <si>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</si>
  <si>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</si>
  <si>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</si>
  <si>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</si>
  <si>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</si>
  <si>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</si>
  <si>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</si>
  <si>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</si>
  <si>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</si>
  <si>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</si>
  <si>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</si>
  <si>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</si>
  <si>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</si>
  <si>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</si>
  <si>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</si>
  <si>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</si>
  <si>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</si>
  <si>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</si>
  <si>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</si>
  <si>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</si>
  <si>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</si>
  <si>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</si>
  <si>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</si>
  <si>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</si>
  <si>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</si>
  <si>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</si>
  <si>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</si>
  <si>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</si>
  <si>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</si>
  <si>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</si>
  <si>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</si>
  <si>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</si>
  <si>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</si>
  <si>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</si>
  <si>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</si>
  <si>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</si>
  <si>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</si>
  <si>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</si>
  <si>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</si>
  <si>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</si>
  <si>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</si>
  <si>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</si>
  <si>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</si>
  <si>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</si>
  <si>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</si>
  <si>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</si>
  <si>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</si>
  <si>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</si>
  <si>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</si>
  <si>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</si>
  <si>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</si>
  <si>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</si>
  <si>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</si>
  <si>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</si>
  <si>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</si>
  <si>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</si>
  <si>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</si>
  <si>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</si>
  <si>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</si>
  <si>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</si>
  <si>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</si>
  <si>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</si>
  <si>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</si>
  <si>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</si>
  <si>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</si>
  <si>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</si>
  <si>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</si>
  <si>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</si>
  <si>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</si>
  <si>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</si>
  <si>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</si>
  <si>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</si>
  <si>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</si>
  <si>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</si>
  <si>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</si>
  <si>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</si>
  <si>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</si>
  <si>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</si>
  <si>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</si>
  <si>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</si>
  <si>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</si>
  <si>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</si>
  <si>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</si>
  <si>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</si>
  <si>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</si>
  <si>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</si>
  <si>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</si>
  <si>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</si>
  <si>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</si>
  <si>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</si>
  <si>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</si>
  <si>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</si>
  <si>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</si>
  <si>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</si>
  <si>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</si>
  <si>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</si>
  <si>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</si>
  <si>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</si>
  <si>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</si>
  <si>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</si>
  <si>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</si>
  <si>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</si>
  <si>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</si>
  <si>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</si>
  <si>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</si>
  <si>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</si>
  <si>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</si>
  <si>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</si>
  <si>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</si>
  <si>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</si>
  <si>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</si>
  <si>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</si>
  <si>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</si>
  <si>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</si>
  <si>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</si>
  <si>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</si>
  <si>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</si>
  <si>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</si>
  <si>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</si>
  <si>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</si>
  <si>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</si>
  <si>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</si>
  <si>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</si>
  <si>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</si>
  <si>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</si>
  <si>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</si>
  <si>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</si>
  <si>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</si>
  <si>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</si>
  <si>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</si>
  <si>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</si>
  <si>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</si>
  <si>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</si>
  <si>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</si>
  <si>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</si>
  <si>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</si>
  <si>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</si>
  <si>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</si>
  <si>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</si>
  <si>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</si>
  <si>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</si>
  <si>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</si>
  <si>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</si>
  <si>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</si>
  <si>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</si>
  <si>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</si>
  <si>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</si>
  <si>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</si>
  <si>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</si>
  <si>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</si>
  <si>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</si>
  <si>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</si>
  <si>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</si>
  <si>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</si>
  <si>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</si>
  <si>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</si>
  <si>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</si>
  <si>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</si>
  <si>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</si>
  <si>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</si>
  <si>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</si>
  <si>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</si>
  <si>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</si>
  <si>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</si>
  <si>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</si>
  <si>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</si>
  <si>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</si>
  <si>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</si>
  <si>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</si>
  <si>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</si>
  <si>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</si>
  <si>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</si>
  <si>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</si>
  <si>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</si>
  <si>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</si>
  <si>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</si>
  <si>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</si>
  <si>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</si>
  <si>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</si>
  <si>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</si>
  <si>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</si>
  <si>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</si>
  <si>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</si>
  <si>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</si>
  <si>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</si>
  <si>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</si>
  <si>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</si>
  <si>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</si>
  <si>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</si>
  <si>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</si>
  <si>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</si>
  <si>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</si>
  <si>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</si>
  <si>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</si>
  <si>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</si>
  <si>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</si>
  <si>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</si>
  <si>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</si>
  <si>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</si>
  <si>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</si>
  <si>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</si>
  <si>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</si>
  <si>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</si>
  <si>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</si>
  <si>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</si>
  <si>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</si>
  <si>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</si>
  <si>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</si>
  <si>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</si>
  <si>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</si>
  <si>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</si>
  <si>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</si>
  <si>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</si>
  <si>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</si>
  <si>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</si>
  <si>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</si>
  <si>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</si>
  <si>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</si>
  <si>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</si>
  <si>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</si>
  <si>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</si>
  <si>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</si>
  <si>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</si>
  <si>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</si>
  <si>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</si>
  <si>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</si>
  <si>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</si>
  <si>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</si>
  <si>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</si>
  <si>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</si>
  <si>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</si>
  <si>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</si>
  <si>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</si>
  <si>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</si>
  <si>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</si>
  <si>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</si>
  <si>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</si>
  <si>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</si>
  <si>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</si>
  <si>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</si>
  <si>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</si>
  <si>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</si>
  <si>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</si>
  <si>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</si>
  <si>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</si>
  <si>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</si>
  <si>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</si>
  <si>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</si>
  <si>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</si>
  <si>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</si>
  <si>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</si>
  <si>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</si>
  <si>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</si>
  <si>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</si>
  <si>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</si>
  <si>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</si>
  <si>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</si>
  <si>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</si>
  <si>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</si>
  <si>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</si>
  <si>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</si>
  <si>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</si>
  <si>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</si>
  <si>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</si>
  <si>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</si>
  <si>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</si>
  <si>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</si>
  <si>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</si>
  <si>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</si>
  <si>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</si>
  <si>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</si>
  <si>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</si>
  <si>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</si>
  <si>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</si>
  <si>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</si>
  <si>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</si>
  <si>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</si>
  <si>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</si>
  <si>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</si>
  <si>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</si>
  <si>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</si>
  <si>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</si>
  <si>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</si>
  <si>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</si>
  <si>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</si>
  <si>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</si>
  <si>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</si>
  <si>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</si>
  <si>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</si>
  <si>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</si>
  <si>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</si>
  <si>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</si>
  <si>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</si>
  <si>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</si>
  <si>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</si>
  <si>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</si>
  <si>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</si>
  <si>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</si>
  <si>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</si>
  <si>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</si>
  <si>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</si>
  <si>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</si>
  <si>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</si>
  <si>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</si>
  <si>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</si>
  <si>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</si>
  <si>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</si>
  <si>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</si>
  <si>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</si>
  <si>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</si>
  <si>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</si>
  <si>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</si>
  <si>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</si>
  <si>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</si>
  <si>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</si>
  <si>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</si>
  <si>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</si>
  <si>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</si>
  <si>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</si>
  <si>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</si>
  <si>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</si>
  <si>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</si>
  <si>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</si>
  <si>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</si>
  <si>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</si>
  <si>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</si>
  <si>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</si>
  <si>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</si>
  <si>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</si>
  <si>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</si>
  <si>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</si>
  <si>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</si>
  <si>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</si>
  <si>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</si>
  <si>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</si>
  <si>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</si>
  <si>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</si>
  <si>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</si>
  <si>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</si>
  <si>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</si>
  <si>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</si>
  <si>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</si>
  <si>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</si>
  <si>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</si>
  <si>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</si>
  <si>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</si>
  <si>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</si>
  <si>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</si>
  <si>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</si>
  <si>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</si>
  <si>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</si>
  <si>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</si>
  <si>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</si>
  <si>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</si>
  <si>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</si>
  <si>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</si>
  <si>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</si>
  <si>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</si>
  <si>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</si>
  <si>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</si>
  <si>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</si>
  <si>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</si>
  <si>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</si>
  <si>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</si>
  <si>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</si>
  <si>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</si>
  <si>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</si>
  <si>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</si>
  <si>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</si>
  <si>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</si>
  <si>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</si>
  <si>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</si>
  <si>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</si>
  <si>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</si>
  <si>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</si>
  <si>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</si>
  <si>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</si>
  <si>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</si>
  <si>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</si>
  <si>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</si>
  <si>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</si>
  <si>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</si>
  <si>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</si>
  <si>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</si>
  <si>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</si>
  <si>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</si>
  <si>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</si>
  <si>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</si>
  <si>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</si>
  <si>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</si>
  <si>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</si>
  <si>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</si>
  <si>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</si>
  <si>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</si>
  <si>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</si>
  <si>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</si>
  <si>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</si>
  <si>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</si>
  <si>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</si>
  <si>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</si>
  <si>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</si>
  <si>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</si>
  <si>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</si>
  <si>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</si>
  <si>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</si>
  <si>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</si>
  <si>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</si>
  <si>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</si>
  <si>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</si>
  <si>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</si>
  <si>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</si>
  <si>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</si>
  <si>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</si>
  <si>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</si>
  <si>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</si>
  <si>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</si>
  <si>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</si>
  <si>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</si>
  <si>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</si>
  <si>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</si>
  <si>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</si>
  <si>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</si>
  <si>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</si>
  <si>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</si>
  <si>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</si>
  <si>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</si>
  <si>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</si>
  <si>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</si>
  <si>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</si>
  <si>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</si>
  <si>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</si>
  <si>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</si>
  <si>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</si>
  <si>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</si>
  <si>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</si>
  <si>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</si>
  <si>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</si>
  <si>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</si>
  <si>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</si>
  <si>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</si>
  <si>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</si>
  <si>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</si>
  <si>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</si>
  <si>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</si>
  <si>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</si>
  <si>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</si>
  <si>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</si>
  <si>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</si>
  <si>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</si>
  <si>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</si>
  <si>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</si>
  <si>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</si>
  <si>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</si>
  <si>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</si>
  <si>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</si>
  <si>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</si>
  <si>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</si>
  <si>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</si>
  <si>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</si>
  <si>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</si>
  <si>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</si>
  <si>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</si>
  <si>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</si>
  <si>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</si>
  <si>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</si>
  <si>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</si>
  <si>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</si>
  <si>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</si>
  <si>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</si>
  <si>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</si>
  <si>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</si>
  <si>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</si>
  <si>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</si>
  <si>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</si>
  <si>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</si>
  <si>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</si>
  <si>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</si>
  <si>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</si>
  <si>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</si>
  <si>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</si>
  <si>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</si>
  <si>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</si>
  <si>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</si>
  <si>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</si>
  <si>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</si>
  <si>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</si>
  <si>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</si>
  <si>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</si>
  <si>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</si>
  <si>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</si>
  <si>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</si>
  <si>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</si>
  <si>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</si>
  <si>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</si>
  <si>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</si>
  <si>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</si>
  <si>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</si>
  <si>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</si>
  <si>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</si>
  <si>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</si>
  <si>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</si>
  <si>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</si>
  <si>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</si>
  <si>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</si>
  <si>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</si>
  <si>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</si>
  <si>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</si>
  <si>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</si>
  <si>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</si>
  <si>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</si>
  <si>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</si>
  <si>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</si>
  <si>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</si>
  <si>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</si>
  <si>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</si>
  <si>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</si>
  <si>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</si>
  <si>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</si>
  <si>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</si>
  <si>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</si>
  <si>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</si>
  <si>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</si>
  <si>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</si>
  <si>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</si>
  <si>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</si>
  <si>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</si>
  <si>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</si>
  <si>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</si>
  <si>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</si>
  <si>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</si>
  <si>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</si>
  <si>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</si>
  <si>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</si>
  <si>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</si>
  <si>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</si>
  <si>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</si>
  <si>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</si>
  <si>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</si>
  <si>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</si>
  <si>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</si>
  <si>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</si>
  <si>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</si>
  <si>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</si>
  <si>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</si>
  <si>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</si>
  <si>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</si>
  <si>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</si>
  <si>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</si>
  <si>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</si>
  <si>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</si>
  <si>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</si>
  <si>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</si>
  <si>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</si>
  <si>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</si>
  <si>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</si>
  <si>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</si>
  <si>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</si>
  <si>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</si>
  <si>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</si>
  <si>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</si>
  <si>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</si>
  <si>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</si>
  <si>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</si>
  <si>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</si>
  <si>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</si>
  <si>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</si>
  <si>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</si>
  <si>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</si>
  <si>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</si>
  <si>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</si>
  <si>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</si>
  <si>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</si>
  <si>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</si>
  <si>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</si>
  <si>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</si>
  <si>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</si>
  <si>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</si>
  <si>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</si>
  <si>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</si>
  <si>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</si>
  <si>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</si>
  <si>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</si>
  <si>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</si>
  <si>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</si>
  <si>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</si>
  <si>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</si>
  <si>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</si>
  <si>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</si>
  <si>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</si>
  <si>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</si>
  <si>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</si>
  <si>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</si>
  <si>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</si>
  <si>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</si>
  <si>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</si>
  <si>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</si>
  <si>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</si>
  <si>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</si>
  <si>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</si>
  <si>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</si>
  <si>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</si>
  <si>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</si>
  <si>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</si>
  <si>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</si>
  <si>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</si>
  <si>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</si>
  <si>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</si>
  <si>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</si>
  <si>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</si>
  <si>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</si>
  <si>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</si>
  <si>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</si>
  <si>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</si>
  <si>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</si>
  <si>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</si>
  <si>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</si>
  <si>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</si>
  <si>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</si>
  <si>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</si>
  <si>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</si>
  <si>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</si>
  <si>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</si>
  <si>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</si>
  <si>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</si>
  <si>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</si>
  <si>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</si>
  <si>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</si>
  <si>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</si>
  <si>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</si>
  <si>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</si>
  <si>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</si>
  <si>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</si>
  <si>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</si>
  <si>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</si>
  <si>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</si>
  <si>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</si>
  <si>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</si>
  <si>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</si>
  <si>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</si>
  <si>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</si>
  <si>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</si>
  <si>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</si>
  <si>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</si>
  <si>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</si>
  <si>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</si>
  <si>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</si>
  <si>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</si>
  <si>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</si>
  <si>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</si>
  <si>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</si>
  <si>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</si>
  <si>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</si>
  <si>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</si>
  <si>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</si>
  <si>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</si>
  <si>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</si>
  <si>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</si>
  <si>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</si>
  <si>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</si>
  <si>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</si>
  <si>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</si>
  <si>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</si>
  <si>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</si>
  <si>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</si>
  <si>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</si>
  <si>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</si>
  <si>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</si>
  <si>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</si>
  <si>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</si>
  <si>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</si>
  <si>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</si>
  <si>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</si>
  <si>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</si>
  <si>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</si>
  <si>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</si>
  <si>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</si>
  <si>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</si>
  <si>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</si>
  <si>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</si>
  <si>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</si>
  <si>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</si>
  <si>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</si>
  <si>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</si>
  <si>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</si>
  <si>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</si>
  <si>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</si>
  <si>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</si>
  <si>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</si>
  <si>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</si>
  <si>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</si>
  <si>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</si>
  <si>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</si>
  <si>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</si>
  <si>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</si>
  <si>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</si>
  <si>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</si>
  <si>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</si>
  <si>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</si>
  <si>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</si>
  <si>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</si>
  <si>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</si>
  <si>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</si>
  <si>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</si>
  <si>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</si>
  <si>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</si>
  <si>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</si>
  <si>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</si>
  <si>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</si>
  <si>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</si>
  <si>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</si>
  <si>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</si>
  <si>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</si>
  <si>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</si>
  <si>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</si>
  <si>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</si>
  <si>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</si>
  <si>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</si>
  <si>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</si>
  <si>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</si>
  <si>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</si>
  <si>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</si>
  <si>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</si>
  <si>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</si>
  <si>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</si>
  <si>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</si>
  <si>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</si>
  <si>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</si>
  <si>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</si>
  <si>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</si>
  <si>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</si>
  <si>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</si>
  <si>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</si>
  <si>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</si>
  <si>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</si>
  <si>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</si>
  <si>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</si>
  <si>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</si>
  <si>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</si>
  <si>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</si>
  <si>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</si>
  <si>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</si>
  <si>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</si>
  <si>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</si>
  <si>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</si>
  <si>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</si>
  <si>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</si>
  <si>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</si>
  <si>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</si>
  <si>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</si>
  <si>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</si>
  <si>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</si>
  <si>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</si>
  <si>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</si>
  <si>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</si>
  <si>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</si>
  <si>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</si>
  <si>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</si>
  <si>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</si>
  <si>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</si>
  <si>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</si>
  <si>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</si>
  <si>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</si>
  <si>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</si>
  <si>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</si>
  <si>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</si>
  <si>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</si>
  <si>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</si>
  <si>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</si>
  <si>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</si>
  <si>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</si>
  <si>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</si>
  <si>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</si>
  <si>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</si>
  <si>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</si>
  <si>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</si>
  <si>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</si>
  <si>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</si>
  <si>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</si>
  <si>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</si>
  <si>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</si>
  <si>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</si>
  <si>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</si>
  <si>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</si>
  <si>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</si>
  <si>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</si>
  <si>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</si>
  <si>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</si>
  <si>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</si>
  <si>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</si>
  <si>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</si>
  <si>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</si>
  <si>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</si>
  <si>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</si>
  <si>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</si>
  <si>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</si>
  <si>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</si>
  <si>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</si>
  <si>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</si>
  <si>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</si>
  <si>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</si>
  <si>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</si>
  <si>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</si>
  <si>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</si>
  <si>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</si>
  <si>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</si>
  <si>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</si>
  <si>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</si>
  <si>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</si>
  <si>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</si>
  <si>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</si>
  <si>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</si>
  <si>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</si>
  <si>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</si>
  <si>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</si>
  <si>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</si>
  <si>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</si>
  <si>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</si>
  <si>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</si>
  <si>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</si>
  <si>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</si>
  <si>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</si>
  <si>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</si>
  <si>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</si>
  <si>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</si>
  <si>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</si>
  <si>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</si>
  <si>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</si>
  <si>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</si>
  <si>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</si>
  <si>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</si>
  <si>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</si>
  <si>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</si>
  <si>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</si>
  <si>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</si>
  <si>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</si>
  <si>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</si>
  <si>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</si>
  <si>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</si>
  <si>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</si>
  <si>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</si>
  <si>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</si>
  <si>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</si>
  <si>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</si>
  <si>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</si>
  <si>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</si>
  <si>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</si>
  <si>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</si>
  <si>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</si>
  <si>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</si>
  <si>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</si>
  <si>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</si>
  <si>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</si>
  <si>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</si>
  <si>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</si>
  <si>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</si>
  <si>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</si>
  <si>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</si>
  <si>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</si>
  <si>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</si>
  <si>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</si>
  <si>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</si>
  <si>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</si>
  <si>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</si>
  <si>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</si>
  <si>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</si>
  <si>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</si>
  <si>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</si>
  <si>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</si>
  <si>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</si>
  <si>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</si>
  <si>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</si>
  <si>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</si>
  <si>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</si>
  <si>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</si>
  <si>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</si>
  <si>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</si>
  <si>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</si>
  <si>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</si>
  <si>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</si>
  <si>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</si>
  <si>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</si>
  <si>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</si>
  <si>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</si>
  <si>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</si>
  <si>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</si>
  <si>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</si>
  <si>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</si>
  <si>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</si>
  <si>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</si>
  <si>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</si>
  <si>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</si>
  <si>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</si>
  <si>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</si>
  <si>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</si>
  <si>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</si>
  <si>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</si>
  <si>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</si>
  <si>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</si>
  <si>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</si>
  <si>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</si>
  <si>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</si>
  <si>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</si>
  <si>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</si>
  <si>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</si>
  <si>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</si>
  <si>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</si>
  <si>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</si>
  <si>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</si>
  <si>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</si>
  <si>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</si>
  <si>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</si>
  <si>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</si>
  <si>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</si>
  <si>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</si>
  <si>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</si>
  <si>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</si>
  <si>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</si>
  <si>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</si>
  <si>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</si>
  <si>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</si>
  <si>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</si>
  <si>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</si>
  <si>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</si>
  <si>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</si>
  <si>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</si>
  <si>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</si>
  <si>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</si>
  <si>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</si>
  <si>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</si>
  <si>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</si>
  <si>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</si>
  <si>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</si>
  <si>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</si>
  <si>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</si>
  <si>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</si>
  <si>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</si>
  <si>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</si>
  <si>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</si>
  <si>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</si>
  <si>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</si>
  <si>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</si>
  <si>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</si>
  <si>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</si>
  <si>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</si>
  <si>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</si>
  <si>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</si>
  <si>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</si>
  <si>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</si>
  <si>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</si>
  <si>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</si>
  <si>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</si>
  <si>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</si>
  <si>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</si>
  <si>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</si>
  <si>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</si>
  <si>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</si>
  <si>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</si>
  <si>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</si>
  <si>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</si>
  <si>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</si>
  <si>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</si>
  <si>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</si>
  <si>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</si>
  <si>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</si>
  <si>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</si>
  <si>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</si>
  <si>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</si>
  <si>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</si>
  <si>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</si>
  <si>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</si>
  <si>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</si>
  <si>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</si>
  <si>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</si>
  <si>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</si>
  <si>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</si>
  <si>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</si>
  <si>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</si>
  <si>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</si>
  <si>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</si>
  <si>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</si>
  <si>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</si>
  <si>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</si>
  <si>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</si>
  <si>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</si>
  <si>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</si>
  <si>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</si>
  <si>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</si>
  <si>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</si>
  <si>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</si>
  <si>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</si>
  <si>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</si>
  <si>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</si>
  <si>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</si>
  <si>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</si>
  <si>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</si>
  <si>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</si>
  <si>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</si>
  <si>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</si>
  <si>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</si>
  <si>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</si>
  <si>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</si>
  <si>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</si>
  <si>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</si>
  <si>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</si>
  <si>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</si>
  <si>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</si>
  <si>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</si>
  <si>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</si>
  <si>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</si>
  <si>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</si>
  <si>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</si>
  <si>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</si>
  <si>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</si>
  <si>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</si>
  <si>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</si>
  <si>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</si>
  <si>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</si>
  <si>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</si>
  <si>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</si>
  <si>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</si>
  <si>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</si>
  <si>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</si>
  <si>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</si>
  <si>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</si>
  <si>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</si>
  <si>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</si>
  <si>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</si>
  <si>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</si>
  <si>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</si>
  <si>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</si>
  <si>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</si>
  <si>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</si>
  <si>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</si>
  <si>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</si>
  <si>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</si>
  <si>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</si>
  <si>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</si>
  <si>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</si>
  <si>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</si>
  <si>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</si>
  <si>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</si>
  <si>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</si>
  <si>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</si>
  <si>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</si>
  <si>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</si>
  <si>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</si>
  <si>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</si>
  <si>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</si>
  <si>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</si>
  <si>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</si>
  <si>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</si>
  <si>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</si>
  <si>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</si>
  <si>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</si>
  <si>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</si>
  <si>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</si>
  <si>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</si>
  <si>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</si>
  <si>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</si>
  <si>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</si>
  <si>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</si>
  <si>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</si>
  <si>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</si>
  <si>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</si>
  <si>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</si>
  <si>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</si>
  <si>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</si>
  <si>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</si>
  <si>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</si>
  <si>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</si>
  <si>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</si>
  <si>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</si>
  <si>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</si>
  <si>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</si>
  <si>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</si>
  <si>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</si>
  <si>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</si>
  <si>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</si>
  <si>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</si>
  <si>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</si>
  <si>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</si>
  <si>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</si>
  <si>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</si>
  <si>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</si>
  <si>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</si>
  <si>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</si>
  <si>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</si>
  <si>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</si>
  <si>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</si>
  <si>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</si>
  <si>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</si>
  <si>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</si>
  <si>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</si>
  <si>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</si>
  <si>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</si>
  <si>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</si>
  <si>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</si>
  <si>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</si>
  <si>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</si>
  <si>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</si>
  <si>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</si>
  <si>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</si>
  <si>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</si>
  <si>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</si>
  <si>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</si>
  <si>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</si>
  <si>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</si>
  <si>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</si>
  <si>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</si>
  <si>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</si>
  <si>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</si>
  <si>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</si>
  <si>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</si>
  <si>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</si>
  <si>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</si>
  <si>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</si>
  <si>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</si>
  <si>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</si>
  <si>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</si>
  <si>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</si>
  <si>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</si>
  <si>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</si>
  <si>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</si>
  <si>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</si>
  <si>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</si>
  <si>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</si>
  <si>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</si>
  <si>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</si>
  <si>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</si>
  <si>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</si>
  <si>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</si>
  <si>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</si>
  <si>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</si>
  <si>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</si>
  <si>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</si>
  <si>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</si>
  <si>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</si>
  <si>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</si>
  <si>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</si>
  <si>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</si>
  <si>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</si>
  <si>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</si>
  <si>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</si>
  <si>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</si>
  <si>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</si>
  <si>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</si>
  <si>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</si>
  <si>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</si>
  <si>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</si>
  <si>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</si>
  <si>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</si>
  <si>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</si>
  <si>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</si>
  <si>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</si>
  <si>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</si>
  <si>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</si>
  <si>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</si>
  <si>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</si>
  <si>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</si>
  <si>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</si>
  <si>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</si>
  <si>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</si>
  <si>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</si>
  <si>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</si>
  <si>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</si>
  <si>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</si>
  <si>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</si>
  <si>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</si>
  <si>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</si>
  <si>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</si>
  <si>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</si>
  <si>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</si>
  <si>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</si>
  <si>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</si>
  <si>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</si>
  <si>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</si>
  <si>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</si>
  <si>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</si>
  <si>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</si>
  <si>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</si>
  <si>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</si>
  <si>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</si>
  <si>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</si>
  <si>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</si>
  <si>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</si>
  <si>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</si>
  <si>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</si>
  <si>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</si>
  <si>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</si>
  <si>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</si>
  <si>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</si>
  <si>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</si>
  <si>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</si>
  <si>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</si>
  <si>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</si>
  <si>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</si>
  <si>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</si>
  <si>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</si>
  <si>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</si>
  <si>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</si>
  <si>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</si>
  <si>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</si>
  <si>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</si>
  <si>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</si>
  <si>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</si>
  <si>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</si>
  <si>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</si>
  <si>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</si>
  <si>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</si>
  <si>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</si>
  <si>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</si>
  <si>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</si>
  <si>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</si>
  <si>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</si>
  <si>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</si>
  <si>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</si>
  <si>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</si>
  <si>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</si>
  <si>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</si>
  <si>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</si>
  <si>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</si>
  <si>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</si>
  <si>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</si>
  <si>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</si>
  <si>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</si>
  <si>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</si>
  <si>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</si>
  <si>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</si>
  <si>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</si>
  <si>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</si>
  <si>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</si>
  <si>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</si>
  <si>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</si>
  <si>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</si>
  <si>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</si>
  <si>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</si>
  <si>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</si>
  <si>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</si>
  <si>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</si>
  <si>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</si>
  <si>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</si>
  <si>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</si>
  <si>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</si>
  <si>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</si>
  <si>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</si>
  <si>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</si>
  <si>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</si>
  <si>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</si>
  <si>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</si>
  <si>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</si>
  <si>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</si>
  <si>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</si>
  <si>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</si>
  <si>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</si>
  <si>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</si>
  <si>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</si>
  <si>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</si>
  <si>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</si>
  <si>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</si>
  <si>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</si>
  <si>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</si>
  <si>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</si>
  <si>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</si>
  <si>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</si>
  <si>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</si>
  <si>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</si>
  <si>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</si>
  <si>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</si>
  <si>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</si>
  <si>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</si>
  <si>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</si>
  <si>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</si>
  <si>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</si>
  <si>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</si>
  <si>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</si>
  <si>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</si>
  <si>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</si>
  <si>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</si>
  <si>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</si>
  <si>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</si>
  <si>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</si>
  <si>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</si>
  <si>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</si>
  <si>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</si>
  <si>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</si>
  <si>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</si>
  <si>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</si>
  <si>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</si>
  <si>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</si>
  <si>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</si>
  <si>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</si>
  <si>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</si>
  <si>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</si>
  <si>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</si>
  <si>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</si>
  <si>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</si>
  <si>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</si>
  <si>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</si>
  <si>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</si>
  <si>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</si>
  <si>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</si>
  <si>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</si>
  <si>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</si>
  <si>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</si>
  <si>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</si>
  <si>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</si>
  <si>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</si>
  <si>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</si>
  <si>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</si>
  <si>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</si>
  <si>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</si>
  <si>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</si>
  <si>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</si>
  <si>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</si>
  <si>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</si>
  <si>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</si>
  <si>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</si>
  <si>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</si>
  <si>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</si>
  <si>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</si>
  <si>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</si>
  <si>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</si>
  <si>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</si>
  <si>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</si>
  <si>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</si>
  <si>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</si>
  <si>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</si>
  <si>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</si>
  <si>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</si>
  <si>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</si>
  <si>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</si>
  <si>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</si>
  <si>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</si>
  <si>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</si>
  <si>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</si>
  <si>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</si>
  <si>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</si>
  <si>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</si>
  <si>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</si>
  <si>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</si>
  <si>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</si>
  <si>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</si>
  <si>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</si>
  <si>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</si>
  <si>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</si>
  <si>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</si>
  <si>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</si>
  <si>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</si>
  <si>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</si>
  <si>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</si>
  <si>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</si>
  <si>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</si>
  <si>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</si>
  <si>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</si>
  <si>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</si>
  <si>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</si>
  <si>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</si>
  <si>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</si>
  <si>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</si>
  <si>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</si>
  <si>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</si>
  <si>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</si>
  <si>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</si>
  <si>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</si>
  <si>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</si>
  <si>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</si>
  <si>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</si>
  <si>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</si>
  <si>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</si>
  <si>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</si>
  <si>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</si>
  <si>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</si>
  <si>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</si>
  <si>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</si>
  <si>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</si>
  <si>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</si>
  <si>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</si>
  <si>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</si>
  <si>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</si>
  <si>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</si>
  <si>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</si>
  <si>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</si>
  <si>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</si>
  <si>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</si>
  <si>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</si>
  <si>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</si>
  <si>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</si>
  <si>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</si>
  <si>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</si>
  <si>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</si>
  <si>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</si>
  <si>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</si>
  <si>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</si>
  <si>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</si>
  <si>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</si>
  <si>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</si>
  <si>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</si>
  <si>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</si>
  <si>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</si>
  <si>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</si>
  <si>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</si>
  <si>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</si>
  <si>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</si>
  <si>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</si>
  <si>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</si>
  <si>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</si>
  <si>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</si>
  <si>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</si>
  <si>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</si>
  <si>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</si>
  <si>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</si>
  <si>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</si>
  <si>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</si>
  <si>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</si>
  <si>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</si>
  <si>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</si>
  <si>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</si>
  <si>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</si>
  <si>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</si>
  <si>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</si>
  <si>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</si>
  <si>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</si>
  <si>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</si>
  <si>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</si>
  <si>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</si>
  <si>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</si>
  <si>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</si>
  <si>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</si>
  <si>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</si>
  <si>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</si>
  <si>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</si>
  <si>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</si>
  <si>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</si>
  <si>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</si>
  <si>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</si>
  <si>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</si>
  <si>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</si>
  <si>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</si>
  <si>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</si>
  <si>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</si>
  <si>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</si>
  <si>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</si>
  <si>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</si>
  <si>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</si>
  <si>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</si>
  <si>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</si>
  <si>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</si>
  <si>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</si>
  <si>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</si>
  <si>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</si>
  <si>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</si>
  <si>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</si>
  <si>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</si>
  <si>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</si>
  <si>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</si>
  <si>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</si>
  <si>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</si>
  <si>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</si>
  <si>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</si>
  <si>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</si>
  <si>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</si>
  <si>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</si>
  <si>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</si>
  <si>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</si>
  <si>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</si>
  <si>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</si>
  <si>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</si>
  <si>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</si>
  <si>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</si>
  <si>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</si>
  <si>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</si>
  <si>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</si>
  <si>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</si>
  <si>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</si>
  <si>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</si>
  <si>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</si>
  <si>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</si>
  <si>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</si>
  <si>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</si>
  <si>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</si>
  <si>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</si>
  <si>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</si>
  <si>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</si>
  <si>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</si>
  <si>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</si>
  <si>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</si>
  <si>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</si>
  <si>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</si>
  <si>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</si>
  <si>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</si>
  <si>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</si>
  <si>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</si>
  <si>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</si>
  <si>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</si>
  <si>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</si>
  <si>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</si>
  <si>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</si>
  <si>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</si>
  <si>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</si>
  <si>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</si>
  <si>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</si>
  <si>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</si>
  <si>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</si>
  <si>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</si>
  <si>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</si>
  <si>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</si>
  <si>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</si>
  <si>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</si>
  <si>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</si>
  <si>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</si>
  <si>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</si>
  <si>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</si>
  <si>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</si>
  <si>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</si>
  <si>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</si>
  <si>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</si>
  <si>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</si>
  <si>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</si>
  <si>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</si>
  <si>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</si>
  <si>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</si>
  <si>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</si>
  <si>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</si>
  <si>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</si>
  <si>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</si>
  <si>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</si>
  <si>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</si>
  <si>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</si>
  <si>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</si>
  <si>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</si>
  <si>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</si>
  <si>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</si>
  <si>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</si>
  <si>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</si>
  <si>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</si>
  <si>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</si>
  <si>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</si>
  <si>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</si>
  <si>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</si>
  <si>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</si>
  <si>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</si>
  <si>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</si>
  <si>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</si>
  <si>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</si>
  <si>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</si>
  <si>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</si>
  <si>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</si>
  <si>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</si>
  <si>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</si>
  <si>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</si>
  <si>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</si>
  <si>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</si>
  <si>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</si>
  <si>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</si>
  <si>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</si>
  <si>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</si>
  <si>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</si>
  <si>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</si>
  <si>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</si>
  <si>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</si>
  <si>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</si>
  <si>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</si>
  <si>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</si>
  <si>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</si>
  <si>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</si>
  <si>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</si>
  <si>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</si>
  <si>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</si>
  <si>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</si>
  <si>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</si>
  <si>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</si>
  <si>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</si>
  <si>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</si>
  <si>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</si>
  <si>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</si>
  <si>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</si>
  <si>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</si>
  <si>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</si>
  <si>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</si>
  <si>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</si>
  <si>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</si>
  <si>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</si>
  <si>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</si>
  <si>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</si>
  <si>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</si>
  <si>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</si>
  <si>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</si>
  <si>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</si>
  <si>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</si>
  <si>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</si>
  <si>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</si>
  <si>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</si>
  <si>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</si>
  <si>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</si>
  <si>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</si>
  <si>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</si>
  <si>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</si>
  <si>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</si>
  <si>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</si>
  <si>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</si>
  <si>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</si>
  <si>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</si>
  <si>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</si>
  <si>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</si>
  <si>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</si>
  <si>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</si>
  <si>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</si>
  <si>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</si>
  <si>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</si>
  <si>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</si>
  <si>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</si>
  <si>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</si>
  <si>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</si>
  <si>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</si>
  <si>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</si>
  <si>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</si>
  <si>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</si>
  <si>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</si>
  <si>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</si>
  <si>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</si>
  <si>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</si>
  <si>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</si>
  <si>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</si>
  <si>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</si>
  <si>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</si>
  <si>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</si>
  <si>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</si>
  <si>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</si>
  <si>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</si>
  <si>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</si>
  <si>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</si>
  <si>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</si>
  <si>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</si>
  <si>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</si>
  <si>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</si>
  <si>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</si>
  <si>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</si>
  <si>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</si>
  <si>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</si>
  <si>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</si>
  <si>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</si>
  <si>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</si>
  <si>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</si>
  <si>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</si>
  <si>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</si>
  <si>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</si>
  <si>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</si>
  <si>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</si>
  <si>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</si>
  <si>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</si>
  <si>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</si>
  <si>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</si>
  <si>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</si>
  <si>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</si>
  <si>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</si>
  <si>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</si>
  <si>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</si>
  <si>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</si>
  <si>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</si>
  <si>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</si>
  <si>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</si>
  <si>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</si>
  <si>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</si>
  <si>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</si>
  <si>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</si>
  <si>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</si>
  <si>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</si>
  <si>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</si>
  <si>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</si>
  <si>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</si>
  <si>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</si>
  <si>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</si>
  <si>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</si>
  <si>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</si>
  <si>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</si>
  <si>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</si>
  <si>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</si>
  <si>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</si>
  <si>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</si>
  <si>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</si>
  <si>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</si>
  <si>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</si>
  <si>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</si>
  <si>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</si>
  <si>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</si>
  <si>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</si>
  <si>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</si>
  <si>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</si>
  <si>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</si>
  <si>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</si>
  <si>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</si>
  <si>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</si>
  <si>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</si>
  <si>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</si>
  <si>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</si>
  <si>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</si>
  <si>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</si>
  <si>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</si>
  <si>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</si>
  <si>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</si>
  <si>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</si>
  <si>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</si>
  <si>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</si>
  <si>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</si>
  <si>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</si>
  <si>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</si>
  <si>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</si>
  <si>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</si>
  <si>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</si>
  <si>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</si>
  <si>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</si>
  <si>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</si>
  <si>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</si>
  <si>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</si>
  <si>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</si>
  <si>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</si>
  <si>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</si>
  <si>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</si>
  <si>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</si>
  <si>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</si>
  <si>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</si>
  <si>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</si>
  <si>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</si>
  <si>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</si>
  <si>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</si>
  <si>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</si>
  <si>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</si>
  <si>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</si>
  <si>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</si>
  <si>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</si>
  <si>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</si>
  <si>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</si>
  <si>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</si>
  <si>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</si>
  <si>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</si>
  <si>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</si>
  <si>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</si>
  <si>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</si>
  <si>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</si>
  <si>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</si>
  <si>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</si>
  <si>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</si>
  <si>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</si>
  <si>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</si>
  <si>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</si>
  <si>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</si>
  <si>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</si>
  <si>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</si>
  <si>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</si>
  <si>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</si>
  <si>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</si>
  <si>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</si>
  <si>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</si>
  <si>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</si>
  <si>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</si>
  <si>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</si>
  <si>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</si>
  <si>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</si>
  <si>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</si>
  <si>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</si>
  <si>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</si>
  <si>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</si>
  <si>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</si>
  <si>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</si>
  <si>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</si>
  <si>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</si>
  <si>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</si>
  <si>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</si>
  <si>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</si>
  <si>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</si>
  <si>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</si>
  <si>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</si>
  <si>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</si>
  <si>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</si>
  <si>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</si>
  <si>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</si>
  <si>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</si>
  <si>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</si>
  <si>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</si>
  <si>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</si>
  <si>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</si>
  <si>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</si>
  <si>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</si>
  <si>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</si>
  <si>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</si>
  <si>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</si>
  <si>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</si>
  <si>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</si>
  <si>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</si>
  <si>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</si>
  <si>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</si>
  <si>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</si>
  <si>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</si>
  <si>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</si>
  <si>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</si>
  <si>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</si>
  <si>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</si>
  <si>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</si>
  <si>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</si>
  <si>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</si>
  <si>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</si>
  <si>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</si>
  <si>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</si>
  <si>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</si>
  <si>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</si>
  <si>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</si>
  <si>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</si>
  <si>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</si>
  <si>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</si>
  <si>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</si>
  <si>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</si>
  <si>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</si>
  <si>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</si>
  <si>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</si>
  <si>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</si>
  <si>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</si>
  <si>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</si>
  <si>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</si>
  <si>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</si>
  <si>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</si>
  <si>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</si>
  <si>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</si>
  <si>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</si>
  <si>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</si>
  <si>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</si>
  <si>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</si>
  <si>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</si>
  <si>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</si>
  <si>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</si>
  <si>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</si>
  <si>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</si>
  <si>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</si>
  <si>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</si>
  <si>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</si>
  <si>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</si>
  <si>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</si>
  <si>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</si>
  <si>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</si>
  <si>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</si>
  <si>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</si>
  <si>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</si>
  <si>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</si>
  <si>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</si>
  <si>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</si>
  <si>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</si>
  <si>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</si>
  <si>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</si>
  <si>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</si>
  <si>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</si>
  <si>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</si>
  <si>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</si>
  <si>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</si>
  <si>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</si>
  <si>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</si>
  <si>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</si>
  <si>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</si>
  <si>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</si>
  <si>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</si>
  <si>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</si>
  <si>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</si>
  <si>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</si>
  <si>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</si>
  <si>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</si>
  <si>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</si>
  <si>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</si>
  <si>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</si>
  <si>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</si>
  <si>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</si>
  <si>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</si>
  <si>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</si>
  <si>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</si>
  <si>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</si>
  <si>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</si>
  <si>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</si>
  <si>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</si>
  <si>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</si>
  <si>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</si>
  <si>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</si>
  <si>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</si>
  <si>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</si>
  <si>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</si>
  <si>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</si>
  <si>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</si>
  <si>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</si>
  <si>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</si>
  <si>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</si>
  <si>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</si>
  <si>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</si>
  <si>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</si>
  <si>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</si>
  <si>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</si>
  <si>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</si>
  <si>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</si>
  <si>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</si>
  <si>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</si>
  <si>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</si>
  <si>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</si>
  <si>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</si>
  <si>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</si>
  <si>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</si>
  <si>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</si>
  <si>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</si>
  <si>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</si>
  <si>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</si>
  <si>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</si>
  <si>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</si>
  <si>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</si>
  <si>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</si>
  <si>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</si>
  <si>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</si>
  <si>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</si>
  <si>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</si>
  <si>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</si>
  <si>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</si>
  <si>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</si>
  <si>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</si>
  <si>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</si>
  <si>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</si>
  <si>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</si>
  <si>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</si>
  <si>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</si>
  <si>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</si>
  <si>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</si>
  <si>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</si>
  <si>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</si>
  <si>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</si>
  <si>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</si>
  <si>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</si>
  <si>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</si>
  <si>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</si>
  <si>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</si>
  <si>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</si>
  <si>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</si>
  <si>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</si>
  <si>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</si>
  <si>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</si>
  <si>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</si>
  <si>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</si>
  <si>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</si>
  <si>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</si>
  <si>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</si>
  <si>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</si>
  <si>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</si>
  <si>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</si>
  <si>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</si>
  <si>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</si>
  <si>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</si>
  <si>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</si>
  <si>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</si>
  <si>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</si>
  <si>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</si>
  <si>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</si>
  <si>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</si>
  <si>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</si>
  <si>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</si>
  <si>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</si>
  <si>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</si>
  <si>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</si>
  <si>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</si>
  <si>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</si>
  <si>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</si>
  <si>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</si>
  <si>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</si>
  <si>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</si>
  <si>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</si>
  <si>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</si>
  <si>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</si>
  <si>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</si>
  <si>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</si>
  <si>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</si>
  <si>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</si>
  <si>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</si>
  <si>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</si>
  <si>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</si>
  <si>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</si>
  <si>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</si>
  <si>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</si>
  <si>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</si>
  <si>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</si>
  <si>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</si>
  <si>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</si>
  <si>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</si>
  <si>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</si>
  <si>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</si>
  <si>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</si>
  <si>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</si>
  <si>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</si>
  <si>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</si>
  <si>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</si>
  <si>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</si>
  <si>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</si>
  <si>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</si>
  <si>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</si>
  <si>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</si>
  <si>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</si>
  <si>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</si>
  <si>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</si>
  <si>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</si>
  <si>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</si>
  <si>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</si>
  <si>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</si>
  <si>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</si>
  <si>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</si>
  <si>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</si>
  <si>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</si>
  <si>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</si>
  <si>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</si>
  <si>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</si>
  <si>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</si>
  <si>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</si>
  <si>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</si>
  <si>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</si>
  <si>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</si>
  <si>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</si>
  <si>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</si>
  <si>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</si>
  <si>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</si>
  <si>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</si>
  <si>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</si>
  <si>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</si>
  <si>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</si>
  <si>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</si>
  <si>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</si>
  <si>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</si>
  <si>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</si>
  <si>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</si>
  <si>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</si>
  <si>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</si>
  <si>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</si>
  <si>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</si>
  <si>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</si>
  <si>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</si>
  <si>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</si>
  <si>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</si>
  <si>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</si>
  <si>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</si>
  <si>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</si>
  <si>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</si>
  <si>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</si>
  <si>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</si>
  <si>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</si>
  <si>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</si>
  <si>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</si>
  <si>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</si>
  <si>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</si>
  <si>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</si>
  <si>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</si>
  <si>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</si>
  <si>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</si>
  <si>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</si>
  <si>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</si>
  <si>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</si>
  <si>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</si>
  <si>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</si>
  <si>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</si>
  <si>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</si>
  <si>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</si>
  <si>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</si>
  <si>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</si>
  <si>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</si>
  <si>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</si>
  <si>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</si>
  <si>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</si>
  <si>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</si>
  <si>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</si>
  <si>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</si>
  <si>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</si>
  <si>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</si>
  <si>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</si>
  <si>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</si>
  <si>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</si>
  <si>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</si>
  <si>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</si>
  <si>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</si>
  <si>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</si>
  <si>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</si>
  <si>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</si>
  <si>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</si>
  <si>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</si>
  <si>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</si>
  <si>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</si>
  <si>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</si>
  <si>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</si>
  <si>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</si>
  <si>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</si>
  <si>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</si>
  <si>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</si>
  <si>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</si>
  <si>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</si>
  <si>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</si>
  <si>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</si>
  <si>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</si>
  <si>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</si>
  <si>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</si>
  <si>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</si>
  <si>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</si>
  <si>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</si>
  <si>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</si>
  <si>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</si>
  <si>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</si>
  <si>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</si>
  <si>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</si>
  <si>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</si>
  <si>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</si>
  <si>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</si>
  <si>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</si>
  <si>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</si>
  <si>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</si>
  <si>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</si>
  <si>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</si>
  <si>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</si>
  <si>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</si>
  <si>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</si>
  <si>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</si>
  <si>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</si>
  <si>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</si>
  <si>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</si>
  <si>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</si>
  <si>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</si>
  <si>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</si>
  <si>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</si>
  <si>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</si>
  <si>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</si>
  <si>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</si>
  <si>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</si>
  <si>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</si>
  <si>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</si>
  <si>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</si>
  <si>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</si>
  <si>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</si>
  <si>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</si>
  <si>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</si>
  <si>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</si>
  <si>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</si>
  <si>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</si>
  <si>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</si>
  <si>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</si>
  <si>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</si>
  <si>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</si>
  <si>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</si>
  <si>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</si>
  <si>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</si>
  <si>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</si>
  <si>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</si>
  <si>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</si>
  <si>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</si>
  <si>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</si>
  <si>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</si>
  <si>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</si>
  <si>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</si>
  <si>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</si>
  <si>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</si>
  <si>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</si>
  <si>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</si>
  <si>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</si>
  <si>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</si>
  <si>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</si>
  <si>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</si>
  <si>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</si>
  <si>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</si>
  <si>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</si>
  <si>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</si>
  <si>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</si>
  <si>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</si>
  <si>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</si>
  <si>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</si>
  <si>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</si>
  <si>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</si>
  <si>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</si>
  <si>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</si>
  <si>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</si>
  <si>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</si>
  <si>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</si>
  <si>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</si>
  <si>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</si>
  <si>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</si>
  <si>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</si>
  <si>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</si>
  <si>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</si>
  <si>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</si>
  <si>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</si>
  <si>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</si>
  <si>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</si>
  <si>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</si>
  <si>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</si>
  <si>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</si>
  <si>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</si>
  <si>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</si>
  <si>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</si>
  <si>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</si>
  <si>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</si>
  <si>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</si>
  <si>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</si>
  <si>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</si>
  <si>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</si>
  <si>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</si>
  <si>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</si>
  <si>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</si>
  <si>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</si>
  <si>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</si>
  <si>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</si>
  <si>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</si>
  <si>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</si>
  <si>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</si>
  <si>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</si>
  <si>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</si>
  <si>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</si>
  <si>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</si>
  <si>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</si>
  <si>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</si>
  <si>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</si>
  <si>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</si>
  <si>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</si>
  <si>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</si>
  <si>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</si>
  <si>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</si>
  <si>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</si>
  <si>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</si>
  <si>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</si>
  <si>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</si>
  <si>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</si>
  <si>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</si>
  <si>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</si>
  <si>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</si>
  <si>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</si>
  <si>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</si>
  <si>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</si>
  <si>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</si>
  <si>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</si>
  <si>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</si>
  <si>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</si>
  <si>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</si>
  <si>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</si>
  <si>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</si>
  <si>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</si>
  <si>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</si>
  <si>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</si>
  <si>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</si>
  <si>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</si>
  <si>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</si>
  <si>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</si>
  <si>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</si>
  <si>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</si>
  <si>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</si>
  <si>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</si>
  <si>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</si>
  <si>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</si>
  <si>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</si>
  <si>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</si>
  <si>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</si>
  <si>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</si>
  <si>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</si>
  <si>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</si>
  <si>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</si>
  <si>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</si>
  <si>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</si>
  <si>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</si>
  <si>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</si>
  <si>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</si>
  <si>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</si>
  <si>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</si>
  <si>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</si>
  <si>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</si>
  <si>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</si>
  <si>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</si>
  <si>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</si>
  <si>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</si>
  <si>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</si>
  <si>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</si>
  <si>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</si>
  <si>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</si>
  <si>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</si>
  <si>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</si>
  <si>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</si>
  <si>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</si>
  <si>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</si>
  <si>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</si>
  <si>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</si>
  <si>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</si>
  <si>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</si>
  <si>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</si>
  <si>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</si>
  <si>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</si>
  <si>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</si>
  <si>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</si>
  <si>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</si>
  <si>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</si>
  <si>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</si>
  <si>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</si>
  <si>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</si>
  <si>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</si>
  <si>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</si>
  <si>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</si>
  <si>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</si>
  <si>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</si>
  <si>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</si>
  <si>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</si>
  <si>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</si>
  <si>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</si>
  <si>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</si>
  <si>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</si>
  <si>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</si>
  <si>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</si>
  <si>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</si>
  <si>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</si>
  <si>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</si>
  <si>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</si>
  <si>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</si>
  <si>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</si>
  <si>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</si>
  <si>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</si>
  <si>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</si>
  <si>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</si>
  <si>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</si>
  <si>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</si>
  <si>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</si>
  <si>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</si>
  <si>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</si>
  <si>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</si>
  <si>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</si>
  <si>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</si>
  <si>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</si>
  <si>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</si>
  <si>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</si>
  <si>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</si>
  <si>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</si>
  <si>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</si>
  <si>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</si>
  <si>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</si>
  <si>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</si>
  <si>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</si>
  <si>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</si>
  <si>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</si>
  <si>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</si>
  <si>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</si>
  <si>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</si>
  <si>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</si>
  <si>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</si>
  <si>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</si>
  <si>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</si>
  <si>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</si>
  <si>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</si>
  <si>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</si>
  <si>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</si>
  <si>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</si>
  <si>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</si>
  <si>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</si>
  <si>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</si>
  <si>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</si>
  <si>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</si>
  <si>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</si>
  <si>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</si>
  <si>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</si>
  <si>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</si>
  <si>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</si>
  <si>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</si>
  <si>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</si>
  <si>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</si>
  <si>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</si>
  <si>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</si>
  <si>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</si>
  <si>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</si>
  <si>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</si>
  <si>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</si>
  <si>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</si>
  <si>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</si>
  <si>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</si>
  <si>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</si>
  <si>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</si>
  <si>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</si>
  <si>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</si>
  <si>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</si>
  <si>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</si>
  <si>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</si>
  <si>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</si>
  <si>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</si>
  <si>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</si>
  <si>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</si>
  <si>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</si>
  <si>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</si>
  <si>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</si>
  <si>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</si>
  <si>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</si>
  <si>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</si>
  <si>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</si>
  <si>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</si>
  <si>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</si>
  <si>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</si>
  <si>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</si>
  <si>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</si>
  <si>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</si>
  <si>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</si>
  <si>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</si>
  <si>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</si>
  <si>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</si>
  <si>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</si>
  <si>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</si>
  <si>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</si>
  <si>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</si>
  <si>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</si>
  <si>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</si>
  <si>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</si>
  <si>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</si>
  <si>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</si>
  <si>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</si>
  <si>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</si>
  <si>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</si>
  <si>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</si>
  <si>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</si>
  <si>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</si>
  <si>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</si>
  <si>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</si>
  <si>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</si>
  <si>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</si>
  <si>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</si>
  <si>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</si>
  <si>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</si>
  <si>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</si>
  <si>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</si>
  <si>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</si>
  <si>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</si>
  <si>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</si>
  <si>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</si>
  <si>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</si>
  <si>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</si>
  <si>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</si>
  <si>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</si>
  <si>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</si>
  <si>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</si>
  <si>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</si>
  <si>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</si>
  <si>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</si>
  <si>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</si>
  <si>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</si>
  <si>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</si>
  <si>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</si>
  <si>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</si>
  <si>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</si>
  <si>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</si>
  <si>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</si>
  <si>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</si>
  <si>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</si>
  <si>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</si>
  <si>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</si>
  <si>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</si>
  <si>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</si>
  <si>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</si>
  <si>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</si>
  <si>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</si>
  <si>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</si>
  <si>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</si>
  <si>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</si>
  <si>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</si>
  <si>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</si>
  <si>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</si>
  <si>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</si>
  <si>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</si>
  <si>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</si>
  <si>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</si>
  <si>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</si>
  <si>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</si>
  <si>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</si>
  <si>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</si>
  <si>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</si>
  <si>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</si>
  <si>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</si>
  <si>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</si>
  <si>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</si>
  <si>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</si>
  <si>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</si>
  <si>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</si>
  <si>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</si>
  <si>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</si>
  <si>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</si>
  <si>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</si>
  <si>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</si>
  <si>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</si>
  <si>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</si>
  <si>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</si>
  <si>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</si>
  <si>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</si>
  <si>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</si>
  <si>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</si>
  <si>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</si>
  <si>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</si>
  <si>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</si>
  <si>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</si>
  <si>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</si>
  <si>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</si>
  <si>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</si>
  <si>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</si>
  <si>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</si>
  <si>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</si>
  <si>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</si>
  <si>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</si>
  <si>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</si>
  <si>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</si>
  <si>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</si>
  <si>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</si>
  <si>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</si>
  <si>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</si>
  <si>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</si>
  <si>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</si>
  <si>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</si>
  <si>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</si>
  <si>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</si>
  <si>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</si>
  <si>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</si>
  <si>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</si>
  <si>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</si>
  <si>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</si>
  <si>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</si>
  <si>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</si>
  <si>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</si>
  <si>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</si>
  <si>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</si>
  <si>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</si>
  <si>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</si>
  <si>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</si>
  <si>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</si>
  <si>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</si>
  <si>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</si>
  <si>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</si>
  <si>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</si>
  <si>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</si>
  <si>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</si>
  <si>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</si>
  <si>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</si>
  <si>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</si>
  <si>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</si>
  <si>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</si>
  <si>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</si>
  <si>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</si>
  <si>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</si>
  <si>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</si>
  <si>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</si>
  <si>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</si>
  <si>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</si>
  <si>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</si>
  <si>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</si>
  <si>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</si>
  <si>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</si>
  <si>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</si>
  <si>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</si>
  <si>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</si>
  <si>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</si>
  <si>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</si>
  <si>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</si>
  <si>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</si>
  <si>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</si>
  <si>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</si>
  <si>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</si>
  <si>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</si>
  <si>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</si>
  <si>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</si>
  <si>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</si>
  <si>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</si>
  <si>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</si>
  <si>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</si>
  <si>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</si>
  <si>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</si>
  <si>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</si>
  <si>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</si>
  <si>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</si>
  <si>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</si>
  <si>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</si>
  <si>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</si>
  <si>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</si>
  <si>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</si>
  <si>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</si>
  <si>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</si>
  <si>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</si>
  <si>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</si>
  <si>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</si>
  <si>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</si>
  <si>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</si>
  <si>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</si>
  <si>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</si>
  <si>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</si>
  <si>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</si>
  <si>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</si>
  <si>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</si>
  <si>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</si>
  <si>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</si>
  <si>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</si>
  <si>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</si>
  <si>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</si>
  <si>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</si>
  <si>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</si>
  <si>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</si>
  <si>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</si>
  <si>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</si>
  <si>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</si>
  <si>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</si>
  <si>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</si>
  <si>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</si>
  <si>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</si>
  <si>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</si>
  <si>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</si>
  <si>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</si>
  <si>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</si>
  <si>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</si>
  <si>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</si>
  <si>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</si>
  <si>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</si>
  <si>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</si>
  <si>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</si>
  <si>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</si>
  <si>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</si>
  <si>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</si>
  <si>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</si>
  <si>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</si>
  <si>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</si>
  <si>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</si>
  <si>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</si>
  <si>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</si>
  <si>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</si>
  <si>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</si>
  <si>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</si>
  <si>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</si>
  <si>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</si>
  <si>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</si>
  <si>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</si>
  <si>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</si>
  <si>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</si>
  <si>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</si>
  <si>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</si>
  <si>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</si>
  <si>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</si>
  <si>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</si>
  <si>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</si>
  <si>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</si>
  <si>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</si>
  <si>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</si>
  <si>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</si>
  <si>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</si>
  <si>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</si>
  <si>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</si>
  <si>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</si>
  <si>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</si>
  <si>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</si>
  <si>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</si>
  <si>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</si>
  <si>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</si>
  <si>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</si>
  <si>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</si>
  <si>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</si>
  <si>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</si>
  <si>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</si>
  <si>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</si>
  <si>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</si>
  <si>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</si>
  <si>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</si>
  <si>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</si>
  <si>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</si>
  <si>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</si>
  <si>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</si>
  <si>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</si>
  <si>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</si>
  <si>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</si>
  <si>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</si>
  <si>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</si>
  <si>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</si>
  <si>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</si>
  <si>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</si>
  <si>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</si>
  <si>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</si>
  <si>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</si>
  <si>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</si>
  <si>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</si>
  <si>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</si>
  <si>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</si>
  <si>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</si>
  <si>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</si>
  <si>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</si>
  <si>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</si>
  <si>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</si>
  <si>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</si>
  <si>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</si>
  <si>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</si>
  <si>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</si>
  <si>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</si>
  <si>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</si>
  <si>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</si>
  <si>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</si>
  <si>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</si>
  <si>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</si>
  <si>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</si>
  <si>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</si>
  <si>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</si>
  <si>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</si>
  <si>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</si>
  <si>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</si>
  <si>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</si>
  <si>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</si>
  <si>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</si>
  <si>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</si>
  <si>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</si>
  <si>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</si>
  <si>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</si>
  <si>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</si>
  <si>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</si>
  <si>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</si>
  <si>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</si>
  <si>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</si>
  <si>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</si>
  <si>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</si>
  <si>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</si>
  <si>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</si>
  <si>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</si>
  <si>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</si>
  <si>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</si>
  <si>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</si>
  <si>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</si>
  <si>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</si>
  <si>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</si>
  <si>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</si>
  <si>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</si>
  <si>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</si>
  <si>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</si>
  <si>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</si>
  <si>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</si>
  <si>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</si>
  <si>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</si>
  <si>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</si>
  <si>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</si>
  <si>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</si>
  <si>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</si>
  <si>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</si>
  <si>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</si>
  <si>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</si>
  <si>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</si>
  <si>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</si>
  <si>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</si>
  <si>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</si>
  <si>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</si>
  <si>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</si>
  <si>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</si>
  <si>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</si>
  <si>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</si>
  <si>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</si>
  <si>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</si>
  <si>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</si>
  <si>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</si>
  <si>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</si>
  <si>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</si>
  <si>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</si>
  <si>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</si>
  <si>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</si>
  <si>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</si>
  <si>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</si>
  <si>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</si>
  <si>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</si>
  <si>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</si>
  <si>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</si>
  <si>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</si>
  <si>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</si>
  <si>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</si>
  <si>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</si>
  <si>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</si>
  <si>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</si>
  <si>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</si>
  <si>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</si>
  <si>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</si>
  <si>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</si>
  <si>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</si>
  <si>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</si>
  <si>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</si>
  <si>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</si>
  <si>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</si>
  <si>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</si>
  <si>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</si>
  <si>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</si>
  <si>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</si>
  <si>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</si>
  <si>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</si>
  <si>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</si>
  <si>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</si>
  <si>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</si>
  <si>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</si>
  <si>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</si>
  <si>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</si>
  <si>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</si>
  <si>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</si>
  <si>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</si>
  <si>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</si>
  <si>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</si>
  <si>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</si>
  <si>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</si>
  <si>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</si>
  <si>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</si>
  <si>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</si>
  <si>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</si>
  <si>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</si>
  <si>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</si>
  <si>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</si>
  <si>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</si>
  <si>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</si>
  <si>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</si>
  <si>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</si>
  <si>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</si>
  <si>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</si>
  <si>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</si>
  <si>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</si>
  <si>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</si>
  <si>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</si>
  <si>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</si>
  <si>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</si>
  <si>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</si>
  <si>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</si>
  <si>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</si>
  <si>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</si>
  <si>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</si>
  <si>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</si>
  <si>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</si>
  <si>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</si>
  <si>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</si>
  <si>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</si>
  <si>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</si>
  <si>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</si>
  <si>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</si>
  <si>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</si>
  <si>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</si>
  <si>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</si>
  <si>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</si>
  <si>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</si>
  <si>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</si>
  <si>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</si>
  <si>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</si>
  <si>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</si>
  <si>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</si>
  <si>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</si>
  <si>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</si>
  <si>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</si>
  <si>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</si>
  <si>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</si>
  <si>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</si>
  <si>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</si>
  <si>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</si>
  <si>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</si>
  <si>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</si>
  <si>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</si>
  <si>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</si>
  <si>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</si>
  <si>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</si>
  <si>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</si>
  <si>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</si>
  <si>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</si>
  <si>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</si>
  <si>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</si>
  <si>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</si>
  <si>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</si>
  <si>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</si>
  <si>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</si>
  <si>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</si>
  <si>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</si>
  <si>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</si>
  <si>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</si>
  <si>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</si>
  <si>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</si>
  <si>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</si>
  <si>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</si>
  <si>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</si>
  <si>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</si>
  <si>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</si>
  <si>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</si>
  <si>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</si>
  <si>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</si>
  <si>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</si>
  <si>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</si>
  <si>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</si>
  <si>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</si>
  <si>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</si>
  <si>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</si>
  <si>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</si>
  <si>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</si>
  <si>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</si>
  <si>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</si>
  <si>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</si>
  <si>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</si>
  <si>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</si>
  <si>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</si>
  <si>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</si>
  <si>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</si>
  <si>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</si>
  <si>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</si>
  <si>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</si>
  <si>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</si>
  <si>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</si>
  <si>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</si>
  <si>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</si>
  <si>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</si>
  <si>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</si>
  <si>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</si>
  <si>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</si>
  <si>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</si>
  <si>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</si>
  <si>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</si>
  <si>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</si>
  <si>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</si>
  <si>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</si>
  <si>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</si>
  <si>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</si>
  <si>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</si>
  <si>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</si>
  <si>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</si>
  <si>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</si>
  <si>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</si>
  <si>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</si>
  <si>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</si>
  <si>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</si>
  <si>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</si>
  <si>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</si>
  <si>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</si>
  <si>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</si>
  <si>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</si>
  <si>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</si>
  <si>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</si>
  <si>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</si>
  <si>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</si>
  <si>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</si>
  <si>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</si>
  <si>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</si>
  <si>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</si>
  <si>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</si>
  <si>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</si>
  <si>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</si>
  <si>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</si>
  <si>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</si>
  <si>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</si>
  <si>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</si>
  <si>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</si>
  <si>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</si>
  <si>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</si>
  <si>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</si>
  <si>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</si>
  <si>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</si>
  <si>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</si>
  <si>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</si>
  <si>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</si>
  <si>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</si>
  <si>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</si>
  <si>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</si>
  <si>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</si>
  <si>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</si>
  <si>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</si>
  <si>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</si>
  <si>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</si>
  <si>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</si>
  <si>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</si>
  <si>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</si>
  <si>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</si>
  <si>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</si>
  <si>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</si>
  <si>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</si>
  <si>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</si>
  <si>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</si>
  <si>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</si>
  <si>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</si>
  <si>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</si>
  <si>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</si>
  <si>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</si>
  <si>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</si>
  <si>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</si>
  <si>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</si>
  <si>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</si>
  <si>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</si>
  <si>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</si>
  <si>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</si>
  <si>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</si>
  <si>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</si>
  <si>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</si>
  <si>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</si>
  <si>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</si>
  <si>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</si>
  <si>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</si>
  <si>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</si>
  <si>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</si>
  <si>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</si>
  <si>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</si>
  <si>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</si>
  <si>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</si>
  <si>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</si>
  <si>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</si>
  <si>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</si>
  <si>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</si>
  <si>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</si>
  <si>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</si>
  <si>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</si>
  <si>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</si>
  <si>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</si>
  <si>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</si>
  <si>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</si>
  <si>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</si>
  <si>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</si>
  <si>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</si>
  <si>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</si>
  <si>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</si>
  <si>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</si>
  <si>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</si>
  <si>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</si>
  <si>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</si>
  <si>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</si>
  <si>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</si>
  <si>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</si>
  <si>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</si>
  <si>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</si>
  <si>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</si>
  <si>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</si>
  <si>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</si>
  <si>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</si>
  <si>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</si>
  <si>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</si>
  <si>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</si>
  <si>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</si>
  <si>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</si>
  <si>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</si>
  <si>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</si>
  <si>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</si>
  <si>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</si>
  <si>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</si>
  <si>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</si>
  <si>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</si>
  <si>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</si>
  <si>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</si>
  <si>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</si>
  <si>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</si>
  <si>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</si>
  <si>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</si>
  <si>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</si>
  <si>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</si>
  <si>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</si>
  <si>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</si>
  <si>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</si>
  <si>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</si>
  <si>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</si>
  <si>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</si>
  <si>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</si>
  <si>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</si>
  <si>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</si>
  <si>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</si>
  <si>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</si>
  <si>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</si>
  <si>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</si>
  <si>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</si>
  <si>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</si>
  <si>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</si>
  <si>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</si>
  <si>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</si>
  <si>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</si>
  <si>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</si>
  <si>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</si>
  <si>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</si>
  <si>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</si>
  <si>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</si>
  <si>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</si>
  <si>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</si>
  <si>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</si>
  <si>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</si>
  <si>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</si>
  <si>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</si>
  <si>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</si>
  <si>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</si>
  <si>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</si>
  <si>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</si>
  <si>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</si>
  <si>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</si>
  <si>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</si>
  <si>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</si>
  <si>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</si>
  <si>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</si>
  <si>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</si>
  <si>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</si>
  <si>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</si>
  <si>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</si>
  <si>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</si>
  <si>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</si>
  <si>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</si>
  <si>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</si>
  <si>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</si>
  <si>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</si>
  <si>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</si>
  <si>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</si>
  <si>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</si>
  <si>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</si>
  <si>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</si>
  <si>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</si>
  <si>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</si>
  <si>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</si>
  <si>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</si>
  <si>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</si>
  <si>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</si>
  <si>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</si>
  <si>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</si>
  <si>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</si>
  <si>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</si>
  <si>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</si>
  <si>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</si>
  <si>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</si>
  <si>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</si>
  <si>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</si>
  <si>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</si>
  <si>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</si>
  <si>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</si>
  <si>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</si>
  <si>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</si>
  <si>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</si>
  <si>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</si>
  <si>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</si>
  <si>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</si>
  <si>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</si>
  <si>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</si>
  <si>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</si>
  <si>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</si>
  <si>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</si>
  <si>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</si>
  <si>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</si>
  <si>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</si>
  <si>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</si>
  <si>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</si>
  <si>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</si>
  <si>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</si>
  <si>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</si>
  <si>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</si>
  <si>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</si>
  <si>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</si>
  <si>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</si>
  <si>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</si>
  <si>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</si>
  <si>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</si>
  <si>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</si>
  <si>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</si>
  <si>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</si>
  <si>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</si>
  <si>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</si>
  <si>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</si>
  <si>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</si>
  <si>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</si>
  <si>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</si>
  <si>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</si>
  <si>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</si>
  <si>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</si>
  <si>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</si>
  <si>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</si>
  <si>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</si>
  <si>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</si>
  <si>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</si>
  <si>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</si>
  <si>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</si>
  <si>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</si>
  <si>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</si>
  <si>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</si>
  <si>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</si>
  <si>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</si>
  <si>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</si>
  <si>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</si>
  <si>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</si>
  <si>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</si>
  <si>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</si>
  <si>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</si>
  <si>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</si>
  <si>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</si>
  <si>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</si>
  <si>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</si>
  <si>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</si>
  <si>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</si>
  <si>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</si>
  <si>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</si>
  <si>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</si>
  <si>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</si>
  <si>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</si>
  <si>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</si>
  <si>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</si>
  <si>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</si>
  <si>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</si>
  <si>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</si>
  <si>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</si>
  <si>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</si>
  <si>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</si>
  <si>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</si>
  <si>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</si>
  <si>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</si>
  <si>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</si>
  <si>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</si>
  <si>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</si>
  <si>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</si>
  <si>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</si>
  <si>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</si>
  <si>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</si>
  <si>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</si>
  <si>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</si>
  <si>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</si>
  <si>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</si>
  <si>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</si>
  <si>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</si>
  <si>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</si>
  <si>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</si>
  <si>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</si>
  <si>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</si>
  <si>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</si>
  <si>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</si>
  <si>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</si>
  <si>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</si>
  <si>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</si>
  <si>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</si>
  <si>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</si>
  <si>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</si>
  <si>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</si>
  <si>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</si>
  <si>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</si>
  <si>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</si>
  <si>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</si>
  <si>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</si>
  <si>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</si>
  <si>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</si>
  <si>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</si>
  <si>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</si>
  <si>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</si>
  <si>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</si>
  <si>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</si>
  <si>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</si>
  <si>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</si>
  <si>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</si>
  <si>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</si>
  <si>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</si>
  <si>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</si>
  <si>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</si>
  <si>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</si>
  <si>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</si>
  <si>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</si>
  <si>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</si>
  <si>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</si>
  <si>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</si>
  <si>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</si>
  <si>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</si>
  <si>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</si>
  <si>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</si>
  <si>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</si>
  <si>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</si>
  <si>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</si>
  <si>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</si>
  <si>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</si>
  <si>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</si>
  <si>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</si>
  <si>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</si>
  <si>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</si>
  <si>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</si>
  <si>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</si>
  <si>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</si>
  <si>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</si>
  <si>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</si>
  <si>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</si>
  <si>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</si>
  <si>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</si>
  <si>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</si>
  <si>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</si>
  <si>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</si>
  <si>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</si>
  <si>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</si>
  <si>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</si>
  <si>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</si>
  <si>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</si>
  <si>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</si>
  <si>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</si>
  <si>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</si>
  <si>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</si>
  <si>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</si>
  <si>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</si>
  <si>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</si>
  <si>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</si>
  <si>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</si>
  <si>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</si>
  <si>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</si>
  <si>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</si>
  <si>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</si>
  <si>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</si>
  <si>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</si>
  <si>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</si>
  <si>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</si>
  <si>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</si>
  <si>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</si>
  <si>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</si>
  <si>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</si>
  <si>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</si>
  <si>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</si>
  <si>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</si>
  <si>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</si>
  <si>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</si>
  <si>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</si>
  <si>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</si>
  <si>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</si>
  <si>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</si>
  <si>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</si>
  <si>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</si>
  <si>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</si>
  <si>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</si>
  <si>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</si>
  <si>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</si>
  <si>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</si>
  <si>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</si>
  <si>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</si>
  <si>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</si>
  <si>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</si>
  <si>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</si>
  <si>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</si>
  <si>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</si>
  <si>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</si>
  <si>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</si>
  <si>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</si>
  <si>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</si>
  <si>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</si>
  <si>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</si>
  <si>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</si>
  <si>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</si>
  <si>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</si>
  <si>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</si>
  <si>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</si>
  <si>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</si>
  <si>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</si>
  <si>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</si>
  <si>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</si>
  <si>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</si>
  <si>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</si>
  <si>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</si>
  <si>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</si>
  <si>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</si>
  <si>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</si>
  <si>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</si>
  <si>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</si>
  <si>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</si>
  <si>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</si>
  <si>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</si>
  <si>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</si>
  <si>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</si>
  <si>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</si>
  <si>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</si>
  <si>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</si>
  <si>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</si>
  <si>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</si>
  <si>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</si>
  <si>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</si>
  <si>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</si>
  <si>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</si>
  <si>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</si>
  <si>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</si>
  <si>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</si>
  <si>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</si>
  <si>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</si>
  <si>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</si>
  <si>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</si>
  <si>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</si>
  <si>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</si>
  <si>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</si>
  <si>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</si>
  <si>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</si>
  <si>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</si>
  <si>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</si>
  <si>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</si>
  <si>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</si>
  <si>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</si>
  <si>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</si>
  <si>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</si>
  <si>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</si>
  <si>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</si>
  <si>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</si>
  <si>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</si>
  <si>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</si>
  <si>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</si>
  <si>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</si>
  <si>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</si>
  <si>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</si>
  <si>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</si>
  <si>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</si>
  <si>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</si>
  <si>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</si>
  <si>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</si>
  <si>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</si>
  <si>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</si>
  <si>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</si>
  <si>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</si>
  <si>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</si>
  <si>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</si>
  <si>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</si>
  <si>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</si>
  <si>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</si>
  <si>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</si>
  <si>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</si>
  <si>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</si>
  <si>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</si>
  <si>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</si>
  <si>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</si>
  <si>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</si>
  <si>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</si>
  <si>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</si>
  <si>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</si>
  <si>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</si>
  <si>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</si>
  <si>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</si>
  <si>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</si>
  <si>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</si>
  <si>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</si>
  <si>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</si>
  <si>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</si>
  <si>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</si>
  <si>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</si>
  <si>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</si>
  <si>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</si>
  <si>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</si>
  <si>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</si>
  <si>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</si>
  <si>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</si>
  <si>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</si>
  <si>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</si>
  <si>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</si>
  <si>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</si>
  <si>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</si>
  <si>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</si>
  <si>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</si>
  <si>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</si>
  <si>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</si>
  <si>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</si>
  <si>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</si>
  <si>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</si>
  <si>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</si>
  <si>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</si>
  <si>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</si>
  <si>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</si>
  <si>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</si>
  <si>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</si>
  <si>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</si>
  <si>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</si>
  <si>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</si>
  <si>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</si>
  <si>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</si>
  <si>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</si>
  <si>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</si>
  <si>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</si>
  <si>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</si>
  <si>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</si>
  <si>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</si>
  <si>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</si>
  <si>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</si>
  <si>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</si>
  <si>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</si>
  <si>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</si>
  <si>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</si>
  <si>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</si>
  <si>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</si>
  <si>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</si>
  <si>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</si>
  <si>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</si>
  <si>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</si>
  <si>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</si>
  <si>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</si>
  <si>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</si>
  <si>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</si>
  <si>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</si>
  <si>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</si>
  <si>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</si>
  <si>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</si>
  <si>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</si>
  <si>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</si>
  <si>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</si>
  <si>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</si>
  <si>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</si>
  <si>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</si>
  <si>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</si>
  <si>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</si>
  <si>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</si>
  <si>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</si>
  <si>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</si>
  <si>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</si>
  <si>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</si>
  <si>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</si>
  <si>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</si>
  <si>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</si>
  <si>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</si>
  <si>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</si>
  <si>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</si>
  <si>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</si>
  <si>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</si>
  <si>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</si>
  <si>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</si>
  <si>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</si>
  <si>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</si>
  <si>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</si>
  <si>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</si>
  <si>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</si>
  <si>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</si>
  <si>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</si>
  <si>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</si>
  <si>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</si>
  <si>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</si>
  <si>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</si>
  <si>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</si>
  <si>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</si>
  <si>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</si>
  <si>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</si>
  <si>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</si>
  <si>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</si>
  <si>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</si>
  <si>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</si>
  <si>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</si>
  <si>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</si>
  <si>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</si>
  <si>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</si>
  <si>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</si>
  <si>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</si>
  <si>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</si>
  <si>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</si>
  <si>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</si>
  <si>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</si>
  <si>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</si>
  <si>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</si>
  <si>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</si>
  <si>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</si>
  <si>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</si>
  <si>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</si>
  <si>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</si>
  <si>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</si>
  <si>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</si>
  <si>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</si>
  <si>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</si>
  <si>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</si>
  <si>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</si>
  <si>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</si>
  <si>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</si>
  <si>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</si>
  <si>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</si>
  <si>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</si>
  <si>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</si>
  <si>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</si>
  <si>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</si>
  <si>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</si>
  <si>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</si>
  <si>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</si>
  <si>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</si>
  <si>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</si>
  <si>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</si>
  <si>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</si>
  <si>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</si>
  <si>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</si>
  <si>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</si>
  <si>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</si>
  <si>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</si>
  <si>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</si>
  <si>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</si>
  <si>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</si>
  <si>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</si>
  <si>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</si>
  <si>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</si>
  <si>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</si>
  <si>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</si>
  <si>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</si>
  <si>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</si>
  <si>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</si>
  <si>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</si>
  <si>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</si>
  <si>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</si>
  <si>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</si>
  <si>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</si>
  <si>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</si>
  <si>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</si>
  <si>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</si>
  <si>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</si>
  <si>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</si>
  <si>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</si>
  <si>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</si>
  <si>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</si>
  <si>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</si>
  <si>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</si>
  <si>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</si>
  <si>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</si>
  <si>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</si>
  <si>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</si>
  <si>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</si>
  <si>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</si>
  <si>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</si>
  <si>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</si>
  <si>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</si>
  <si>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</si>
  <si>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</si>
  <si>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</si>
  <si>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</si>
  <si>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</si>
  <si>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</si>
  <si>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</si>
  <si>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</si>
  <si>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</si>
  <si>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</si>
  <si>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</si>
  <si>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</si>
  <si>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</si>
  <si>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</si>
  <si>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</si>
  <si>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</si>
  <si>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</si>
  <si>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</si>
  <si>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</si>
  <si>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</si>
  <si>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</si>
  <si>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</si>
  <si>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</si>
  <si>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</si>
  <si>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</si>
  <si>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</si>
  <si>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</si>
  <si>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</si>
  <si>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</si>
  <si>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</si>
  <si>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</si>
  <si>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</si>
  <si>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</si>
  <si>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</si>
  <si>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</si>
  <si>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</si>
  <si>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</si>
  <si>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</si>
  <si>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</si>
  <si>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</si>
  <si>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</si>
  <si>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</si>
  <si>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</si>
  <si>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</si>
  <si>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</si>
  <si>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</si>
  <si>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</si>
  <si>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</si>
  <si>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</si>
  <si>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</si>
  <si>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</si>
  <si>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</si>
  <si>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</si>
  <si>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</si>
  <si>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</si>
  <si>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</si>
  <si>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</si>
  <si>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</si>
  <si>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</si>
  <si>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</si>
  <si>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</si>
  <si>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</si>
  <si>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</si>
  <si>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</si>
  <si>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</si>
  <si>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</si>
  <si>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</si>
  <si>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</si>
  <si>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</si>
  <si>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</si>
  <si>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</si>
  <si>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</si>
  <si>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</si>
  <si>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</si>
  <si>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</si>
  <si>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</si>
  <si>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</si>
  <si>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</si>
  <si>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</si>
  <si>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</si>
  <si>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</si>
  <si>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</si>
  <si>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</si>
  <si>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</si>
  <si>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</si>
  <si>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</si>
  <si>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</si>
  <si>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</si>
  <si>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</si>
  <si>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</si>
  <si>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</si>
  <si>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</si>
  <si>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</si>
  <si>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</si>
  <si>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</si>
  <si>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</si>
  <si>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</si>
  <si>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</si>
  <si>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</si>
  <si>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</si>
  <si>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</si>
  <si>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</si>
  <si>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</si>
  <si>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</si>
  <si>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</si>
  <si>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</si>
  <si>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</si>
  <si>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</si>
  <si>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</si>
  <si>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</si>
  <si>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</si>
  <si>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</si>
  <si>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</si>
  <si>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</si>
  <si>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</si>
  <si>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</si>
  <si>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</si>
  <si>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</si>
  <si>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</si>
  <si>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</si>
  <si>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</si>
  <si>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</si>
  <si>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</si>
  <si>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</si>
  <si>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</si>
  <si>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</si>
  <si>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</si>
  <si>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</si>
  <si>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</si>
  <si>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</si>
  <si>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</si>
  <si>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</si>
  <si>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</si>
  <si>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</si>
  <si>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</si>
  <si>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</si>
  <si>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</si>
  <si>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</si>
  <si>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</si>
  <si>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</si>
  <si>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</si>
  <si>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</si>
  <si>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</si>
  <si>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</si>
  <si>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</si>
  <si>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</si>
  <si>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</si>
  <si>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</si>
  <si>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</si>
  <si>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</si>
  <si>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</si>
  <si>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</si>
  <si>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</si>
  <si>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</si>
  <si>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</si>
  <si>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</si>
  <si>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</si>
  <si>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</si>
  <si>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</si>
  <si>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</si>
  <si>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</si>
  <si>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</si>
  <si>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</si>
  <si>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</si>
  <si>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</si>
  <si>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</si>
  <si>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</si>
  <si>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</si>
  <si>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</si>
  <si>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</si>
  <si>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</si>
  <si>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</si>
  <si>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</si>
  <si>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</si>
  <si>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</si>
  <si>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</si>
  <si>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</si>
  <si>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</si>
  <si>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</si>
  <si>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</si>
  <si>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</si>
  <si>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</si>
  <si>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</si>
  <si>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</si>
  <si>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</si>
  <si>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</si>
  <si>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</si>
  <si>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</si>
  <si>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</si>
  <si>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</si>
  <si>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</si>
  <si>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</si>
  <si>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</si>
  <si>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</si>
  <si>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</si>
  <si>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</si>
  <si>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</si>
  <si>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</si>
  <si>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</si>
  <si>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</si>
  <si>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</si>
  <si>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</si>
  <si>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</si>
  <si>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</si>
  <si>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</si>
  <si>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</si>
  <si>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</si>
  <si>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</si>
  <si>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</si>
  <si>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</si>
  <si>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</si>
  <si>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</si>
  <si>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</si>
  <si>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</si>
  <si>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</si>
  <si>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</si>
  <si>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</si>
  <si>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</si>
  <si>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</si>
  <si>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</si>
  <si>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</si>
  <si>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</si>
  <si>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</si>
  <si>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</si>
  <si>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</si>
  <si>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</si>
  <si>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</si>
  <si>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</si>
  <si>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</si>
  <si>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</si>
  <si>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</si>
  <si>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</si>
  <si>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</si>
  <si>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</si>
  <si>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</si>
  <si>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</si>
  <si>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</si>
  <si>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</si>
  <si>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</si>
  <si>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</si>
  <si>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</si>
  <si>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</si>
  <si>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</si>
  <si>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</si>
  <si>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</si>
  <si>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</si>
  <si>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</si>
  <si>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</si>
  <si>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</si>
  <si>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</si>
  <si>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</si>
  <si>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</si>
  <si>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</si>
  <si>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</si>
  <si>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</si>
  <si>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</si>
  <si>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</si>
  <si>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</si>
  <si>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</si>
  <si>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</si>
  <si>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</si>
  <si>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</si>
  <si>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</si>
  <si>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</si>
  <si>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</si>
  <si>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</si>
  <si>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</si>
  <si>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</si>
  <si>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</si>
  <si>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</si>
  <si>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</si>
  <si>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</si>
  <si>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</si>
  <si>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</si>
  <si>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</si>
  <si>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</si>
  <si>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</si>
  <si>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</si>
  <si>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</si>
  <si>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</si>
  <si>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</si>
  <si>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</si>
  <si>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</si>
  <si>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</si>
  <si>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</si>
  <si>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</si>
  <si>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</si>
  <si>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</si>
  <si>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</si>
  <si>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</si>
  <si>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</si>
  <si>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</si>
  <si>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</si>
  <si>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</si>
  <si>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</si>
  <si>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</si>
  <si>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</si>
  <si>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</si>
  <si>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</si>
  <si>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</si>
  <si>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</si>
  <si>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</si>
  <si>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</si>
  <si>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</si>
  <si>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</si>
  <si>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</si>
  <si>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</si>
  <si>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</si>
  <si>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</si>
  <si>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</si>
  <si>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</si>
  <si>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</si>
  <si>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</si>
  <si>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</si>
  <si>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</si>
  <si>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</si>
  <si>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</si>
  <si>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</si>
  <si>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</si>
  <si>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</si>
  <si>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</si>
  <si>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</si>
  <si>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</si>
  <si>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</si>
  <si>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</si>
  <si>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</si>
  <si>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</si>
  <si>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</si>
  <si>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</si>
  <si>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</si>
  <si>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</si>
  <si>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</si>
  <si>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</si>
  <si>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</si>
  <si>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</si>
  <si>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</si>
  <si>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</si>
  <si>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</si>
  <si>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</si>
  <si>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</si>
  <si>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</si>
  <si>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</si>
  <si>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</si>
  <si>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</si>
  <si>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</si>
  <si>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</si>
  <si>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</si>
  <si>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</si>
  <si>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</si>
  <si>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</si>
  <si>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</si>
  <si>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</si>
  <si>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</si>
  <si>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</si>
  <si>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</si>
  <si>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</si>
  <si>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</si>
  <si>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</si>
  <si>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</si>
  <si>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</si>
  <si>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</si>
  <si>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</si>
  <si>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</si>
  <si>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</si>
  <si>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</si>
  <si>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</si>
  <si>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</si>
  <si>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</si>
  <si>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</si>
  <si>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</si>
  <si>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</si>
  <si>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</si>
  <si>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</si>
  <si>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</si>
  <si>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</si>
  <si>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</si>
  <si>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</si>
  <si>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</si>
  <si>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</si>
  <si>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</si>
  <si>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</si>
  <si>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</si>
  <si>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</si>
  <si>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</si>
  <si>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</si>
  <si>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</si>
  <si>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</si>
  <si>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</si>
  <si>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</si>
  <si>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</si>
  <si>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</si>
  <si>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</si>
  <si>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</si>
  <si>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</si>
  <si>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</si>
  <si>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</si>
  <si>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</si>
  <si>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</si>
  <si>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</si>
  <si>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</si>
  <si>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</si>
  <si>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</si>
  <si>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</si>
  <si>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</si>
  <si>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</si>
  <si>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</si>
  <si>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</si>
  <si>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</si>
  <si>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</si>
  <si>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</si>
  <si>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</si>
  <si>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</si>
  <si>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</si>
  <si>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</si>
  <si>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</si>
  <si>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</si>
  <si>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</si>
  <si>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</si>
  <si>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</si>
  <si>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</si>
  <si>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</si>
  <si>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</si>
  <si>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</si>
  <si>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</si>
  <si>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</si>
  <si>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</si>
  <si>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</si>
  <si>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</si>
  <si>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</si>
  <si>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</si>
  <si>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</si>
  <si>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</si>
  <si>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</si>
  <si>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</si>
  <si>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</si>
  <si>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</si>
  <si>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</si>
  <si>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</si>
  <si>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</si>
  <si>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</si>
  <si>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</si>
  <si>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</si>
  <si>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</si>
  <si>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</si>
  <si>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</si>
  <si>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</si>
  <si>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</si>
  <si>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</si>
  <si>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</si>
  <si>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</si>
  <si>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</si>
  <si>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</si>
  <si>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</si>
  <si>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</si>
  <si>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</si>
  <si>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</si>
  <si>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</si>
  <si>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</si>
  <si>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</si>
  <si>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</si>
  <si>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</si>
  <si>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</si>
  <si>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</si>
  <si>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</si>
  <si>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</si>
  <si>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</si>
  <si>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</si>
  <si>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</si>
  <si>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</si>
  <si>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</si>
  <si>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</si>
  <si>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</si>
  <si>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</si>
  <si>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</si>
  <si>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</si>
  <si>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</si>
  <si>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</si>
  <si>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</si>
  <si>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</si>
  <si>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</si>
  <si>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</si>
  <si>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</si>
  <si>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</si>
  <si>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</si>
  <si>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</si>
  <si>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</si>
  <si>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</si>
  <si>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</si>
  <si>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</si>
  <si>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</si>
  <si>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</si>
  <si>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</si>
  <si>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</si>
  <si>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</si>
  <si>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</si>
  <si>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</si>
  <si>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</si>
  <si>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</si>
  <si>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</si>
  <si>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</si>
  <si>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</si>
  <si>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</si>
  <si>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</si>
  <si>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</si>
  <si>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</si>
  <si>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</si>
  <si>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</si>
  <si>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</si>
  <si>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</si>
  <si>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</si>
  <si>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</si>
  <si>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</si>
  <si>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</si>
  <si>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</si>
  <si>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</si>
  <si>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</si>
  <si>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</si>
  <si>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</si>
  <si>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</si>
  <si>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</si>
  <si>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</si>
  <si>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</si>
  <si>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</si>
  <si>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</si>
  <si>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</si>
  <si>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</si>
  <si>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</si>
  <si>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</si>
  <si>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</si>
  <si>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</si>
  <si>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</si>
  <si>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</si>
  <si>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</si>
  <si>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</si>
  <si>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</si>
  <si>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</si>
  <si>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</si>
  <si>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</si>
  <si>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</si>
  <si>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</si>
  <si>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</si>
  <si>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</si>
  <si>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</si>
  <si>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</si>
  <si>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</si>
  <si>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</si>
  <si>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</si>
  <si>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</si>
  <si>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</si>
  <si>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</si>
  <si>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</si>
  <si>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</si>
  <si>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</si>
  <si>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</si>
  <si>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</si>
  <si>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</si>
  <si>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</si>
  <si>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</si>
  <si>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</si>
  <si>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</si>
  <si>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</si>
  <si>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</si>
  <si>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</si>
  <si>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</si>
  <si>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</si>
  <si>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</si>
  <si>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</si>
  <si>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</si>
  <si>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</si>
  <si>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</si>
  <si>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</si>
  <si>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</si>
  <si>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</si>
  <si>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</si>
  <si>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</si>
  <si>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</si>
  <si>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</si>
  <si>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</si>
  <si>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</si>
  <si>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</si>
  <si>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</si>
  <si>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</si>
  <si>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</si>
  <si>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</si>
  <si>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</si>
  <si>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</si>
  <si>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</si>
  <si>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</si>
  <si>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</si>
  <si>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</si>
  <si>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</si>
  <si>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</si>
  <si>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</si>
  <si>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</si>
  <si>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</si>
  <si>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</si>
  <si>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</si>
  <si>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</si>
  <si>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</si>
  <si>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</si>
  <si>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</si>
  <si>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</si>
  <si>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</si>
  <si>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</si>
  <si>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</si>
  <si>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</si>
  <si>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</si>
  <si>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</si>
  <si>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</si>
  <si>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</si>
  <si>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</si>
  <si>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</si>
  <si>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</si>
  <si>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</si>
  <si>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</si>
  <si>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</si>
  <si>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</si>
  <si>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</si>
  <si>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</si>
  <si>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</si>
  <si>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</si>
  <si>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</si>
  <si>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</si>
  <si>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</si>
  <si>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</si>
  <si>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</si>
  <si>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</si>
  <si>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</si>
  <si>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</si>
  <si>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</si>
  <si>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</si>
  <si>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</si>
  <si>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</si>
  <si>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</si>
  <si>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</si>
  <si>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</si>
  <si>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</si>
  <si>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</si>
  <si>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</si>
  <si>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</si>
  <si>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</si>
  <si>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</si>
  <si>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</si>
  <si>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</si>
  <si>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</si>
  <si>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</si>
  <si>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</si>
  <si>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</si>
  <si>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</si>
  <si>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</si>
  <si>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</si>
  <si>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</si>
  <si>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</si>
  <si>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</si>
  <si>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</si>
  <si>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</si>
  <si>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</si>
  <si>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</si>
  <si>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</si>
  <si>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</si>
  <si>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</si>
  <si>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</si>
  <si>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</si>
  <si>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</si>
  <si>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</si>
  <si>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</si>
  <si>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</si>
  <si>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</si>
  <si>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</si>
  <si>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</si>
  <si>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</si>
  <si>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</si>
  <si>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</si>
  <si>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</si>
  <si>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</si>
  <si>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</si>
  <si>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</si>
  <si>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</si>
  <si>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</si>
  <si>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</si>
  <si>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</si>
  <si>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</si>
  <si>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</si>
  <si>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</si>
  <si>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</si>
  <si>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</si>
  <si>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</si>
  <si>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</si>
  <si>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</si>
  <si>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</si>
  <si>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</si>
  <si>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</si>
  <si>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</si>
  <si>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</si>
  <si>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</si>
  <si>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</si>
  <si>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</si>
  <si>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</si>
  <si>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</si>
  <si>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</si>
  <si>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</si>
  <si>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</si>
  <si>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</si>
  <si>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</si>
  <si>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</si>
  <si>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</si>
  <si>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</si>
  <si>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</si>
  <si>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</si>
  <si>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</si>
  <si>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</si>
  <si>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</si>
  <si>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</si>
  <si>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</si>
  <si>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</si>
  <si>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</si>
  <si>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</si>
  <si>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</si>
  <si>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</si>
  <si>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</si>
  <si>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</si>
  <si>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</si>
  <si>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</si>
  <si>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</si>
  <si>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</si>
  <si>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</si>
  <si>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</si>
  <si>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</si>
  <si>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</si>
  <si>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</si>
  <si>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</si>
  <si>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</si>
  <si>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</si>
  <si>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</si>
  <si>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</si>
  <si>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</si>
  <si>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</si>
  <si>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</si>
  <si>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</si>
  <si>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</si>
  <si>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</si>
  <si>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</si>
  <si>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</si>
  <si>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</si>
  <si>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</si>
  <si>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</si>
  <si>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</si>
  <si>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</si>
  <si>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</si>
  <si>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</si>
  <si>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</si>
  <si>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</si>
  <si>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</si>
  <si>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</si>
  <si>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</si>
  <si>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</si>
  <si>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</si>
  <si>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</si>
  <si>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</si>
  <si>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</si>
  <si>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</si>
  <si>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</si>
  <si>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</si>
  <si>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</si>
  <si>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</si>
  <si>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</si>
  <si>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</si>
  <si>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</si>
  <si>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</si>
  <si>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</si>
  <si>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</si>
  <si>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</si>
  <si>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</si>
  <si>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</si>
  <si>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</si>
  <si>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</si>
  <si>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</si>
  <si>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</si>
  <si>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</si>
  <si>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</si>
  <si>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</si>
  <si>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</si>
  <si>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</si>
  <si>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</si>
  <si>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</si>
  <si>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</si>
  <si>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</si>
  <si>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</si>
  <si>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</si>
  <si>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</si>
  <si>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</si>
  <si>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</si>
  <si>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</si>
  <si>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</si>
  <si>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</si>
  <si>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</si>
  <si>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</si>
  <si>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</si>
  <si>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</si>
  <si>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</si>
  <si>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</si>
  <si>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</si>
  <si>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</si>
  <si>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</si>
  <si>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</si>
  <si>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</si>
  <si>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</si>
  <si>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</si>
  <si>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</si>
  <si>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</si>
  <si>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</si>
  <si>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</si>
  <si>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</si>
  <si>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</si>
  <si>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</si>
  <si>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</si>
  <si>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</si>
  <si>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</si>
  <si>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</si>
  <si>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</si>
  <si>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</si>
  <si>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</si>
  <si>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</si>
  <si>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</si>
  <si>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</si>
  <si>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</si>
  <si>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</si>
  <si>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</si>
  <si>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</si>
  <si>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</si>
  <si>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</si>
  <si>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</si>
  <si>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</si>
  <si>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</si>
  <si>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</si>
  <si>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</si>
  <si>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</si>
  <si>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</si>
  <si>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</si>
  <si>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</si>
  <si>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</si>
  <si>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</si>
  <si>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</si>
  <si>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</si>
  <si>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</si>
  <si>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</si>
  <si>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</si>
  <si>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</si>
  <si>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</si>
  <si>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</si>
  <si>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</si>
  <si>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</si>
  <si>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</si>
  <si>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</si>
  <si>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</si>
  <si>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</si>
  <si>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</si>
  <si>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</si>
  <si>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</si>
  <si>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</si>
  <si>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</si>
  <si>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</si>
  <si>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</si>
  <si>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</si>
  <si>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</si>
  <si>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</si>
  <si>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</si>
  <si>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</si>
  <si>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</si>
  <si>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</si>
  <si>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</si>
  <si>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</si>
  <si>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</si>
  <si>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</si>
  <si>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</si>
  <si>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</si>
  <si>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</si>
  <si>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</si>
  <si>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</si>
  <si>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</si>
  <si>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</si>
  <si>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</si>
  <si>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</si>
  <si>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</si>
  <si>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</si>
  <si>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</si>
  <si>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</si>
  <si>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</si>
  <si>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</si>
  <si>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</si>
  <si>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</si>
  <si>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</si>
  <si>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</si>
  <si>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</si>
  <si>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</si>
  <si>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</si>
  <si>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</si>
  <si>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</si>
  <si>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</si>
  <si>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</si>
  <si>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</si>
  <si>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</si>
  <si>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</si>
  <si>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</si>
  <si>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</si>
  <si>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</si>
  <si>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</si>
  <si>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</si>
  <si>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</si>
  <si>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</si>
  <si>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</si>
  <si>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</si>
  <si>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</si>
  <si>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</si>
  <si>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</si>
  <si>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</si>
  <si>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</si>
  <si>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</si>
  <si>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</si>
  <si>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</si>
  <si>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</si>
  <si>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</si>
  <si>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</si>
  <si>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</si>
  <si>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</si>
  <si>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</si>
  <si>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</si>
  <si>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</si>
  <si>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</si>
  <si>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</si>
  <si>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</si>
  <si>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</si>
  <si>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</si>
  <si>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</si>
  <si>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</si>
  <si>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</si>
  <si>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</si>
  <si>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</si>
  <si>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</si>
  <si>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</si>
  <si>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</si>
  <si>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</si>
  <si>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</si>
  <si>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</si>
  <si>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</si>
  <si>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</si>
  <si>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</si>
  <si>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</si>
  <si>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</si>
  <si>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</si>
  <si>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</si>
  <si>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</si>
  <si>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</si>
  <si>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</si>
  <si>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</si>
  <si>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</si>
  <si>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</si>
  <si>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</si>
  <si>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</si>
  <si>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</si>
  <si>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</si>
  <si>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</si>
  <si>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</si>
  <si>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</si>
  <si>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</si>
  <si>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</si>
  <si>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</si>
  <si>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</si>
  <si>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</si>
  <si>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</si>
  <si>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</si>
  <si>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</si>
  <si>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</si>
  <si>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</si>
  <si>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</si>
  <si>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</si>
  <si>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</si>
  <si>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</si>
  <si>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</si>
  <si>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</si>
  <si>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</si>
  <si>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</si>
  <si>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</si>
  <si>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</si>
  <si>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</si>
  <si>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</si>
  <si>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</si>
  <si>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</si>
  <si>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</si>
  <si>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</si>
  <si>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</si>
  <si>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</si>
  <si>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</si>
  <si>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</si>
  <si>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</si>
  <si>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</si>
  <si>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</si>
  <si>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</si>
  <si>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</si>
  <si>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</si>
  <si>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</si>
  <si>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</si>
  <si>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</si>
  <si>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</si>
  <si>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</si>
  <si>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</si>
  <si>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</si>
  <si>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</si>
  <si>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</si>
  <si>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</si>
  <si>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</si>
  <si>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</si>
  <si>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</si>
  <si>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</si>
  <si>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</si>
  <si>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</si>
  <si>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</si>
  <si>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</si>
  <si>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</si>
  <si>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</si>
  <si>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</si>
  <si>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</si>
  <si>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</si>
  <si>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</si>
  <si>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</si>
  <si>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</si>
  <si>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</si>
  <si>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</si>
  <si>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</si>
  <si>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</si>
  <si>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</si>
  <si>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</si>
  <si>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</si>
  <si>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</si>
  <si>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</si>
  <si>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</si>
  <si>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</si>
  <si>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</si>
  <si>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</si>
  <si>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</si>
  <si>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</si>
  <si>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</si>
  <si>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</si>
  <si>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</si>
  <si>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</si>
  <si>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</si>
  <si>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</si>
  <si>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</si>
  <si>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</si>
  <si>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</si>
  <si>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</si>
  <si>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</si>
  <si>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</si>
  <si>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</si>
  <si>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</si>
  <si>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</si>
  <si>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</si>
  <si>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</si>
  <si>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</si>
  <si>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</si>
  <si>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</si>
  <si>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</si>
  <si>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</si>
  <si>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</si>
  <si>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</si>
  <si>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</si>
  <si>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</si>
  <si>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</si>
  <si>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</si>
  <si>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</si>
  <si>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</si>
  <si>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</si>
  <si>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</si>
  <si>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</si>
  <si>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</si>
  <si>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</si>
  <si>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</si>
  <si>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</si>
  <si>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</si>
  <si>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</si>
  <si>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</si>
  <si>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</si>
  <si>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</si>
  <si>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</si>
  <si>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</si>
  <si>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</si>
  <si>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</si>
  <si>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</si>
  <si>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</si>
  <si>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</si>
  <si>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</si>
  <si>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</si>
  <si>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</si>
  <si>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</si>
  <si>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</si>
  <si>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</si>
  <si>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</si>
  <si>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</si>
  <si>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</si>
  <si>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</si>
  <si>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</si>
  <si>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</si>
  <si>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</si>
  <si>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</si>
  <si>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</si>
  <si>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</si>
  <si>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</si>
  <si>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</si>
  <si>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</si>
  <si>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</si>
  <si>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</si>
  <si>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</si>
  <si>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</si>
  <si>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</si>
  <si>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</si>
  <si>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</si>
  <si>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</si>
  <si>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</si>
  <si>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</si>
  <si>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</si>
  <si>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</si>
  <si>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</si>
  <si>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</si>
  <si>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</si>
  <si>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</si>
  <si>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</si>
  <si>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</si>
  <si>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</si>
  <si>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</si>
  <si>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</si>
  <si>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</si>
  <si>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</si>
  <si>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</si>
  <si>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</si>
  <si>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</si>
  <si>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</si>
  <si>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</si>
  <si>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</si>
  <si>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</si>
  <si>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</si>
  <si>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</si>
  <si>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</si>
  <si>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</si>
  <si>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</si>
  <si>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</si>
  <si>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</si>
  <si>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</si>
  <si>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</si>
  <si>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</si>
  <si>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</si>
  <si>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</si>
  <si>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</si>
  <si>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</si>
  <si>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</si>
  <si>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</si>
  <si>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</si>
  <si>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</si>
  <si>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</si>
  <si>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</si>
  <si>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</si>
  <si>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</si>
  <si>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</si>
  <si>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</si>
  <si>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</si>
  <si>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</si>
  <si>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</si>
  <si>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</si>
  <si>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</si>
  <si>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</si>
  <si>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</si>
  <si>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</si>
  <si>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</si>
  <si>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</si>
  <si>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</si>
  <si>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</si>
  <si>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</si>
  <si>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</si>
  <si>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</si>
  <si>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</si>
  <si>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</si>
  <si>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</si>
  <si>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</si>
  <si>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</si>
  <si>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</si>
  <si>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</si>
  <si>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</si>
  <si>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</si>
  <si>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</si>
  <si>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</si>
  <si>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</si>
  <si>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</si>
  <si>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</si>
  <si>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</si>
  <si>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</si>
  <si>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</si>
  <si>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</si>
  <si>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</si>
  <si>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</si>
  <si>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</si>
  <si>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</si>
  <si>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</si>
  <si>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</si>
  <si>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</si>
  <si>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</si>
  <si>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</si>
  <si>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</si>
  <si>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</si>
  <si>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</si>
  <si>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</si>
  <si>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</si>
  <si>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</si>
  <si>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</si>
  <si>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</si>
  <si>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</si>
  <si>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</si>
  <si>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</si>
  <si>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</si>
  <si>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</si>
  <si>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</si>
  <si>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</si>
  <si>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</si>
  <si>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</si>
  <si>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</si>
  <si>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</si>
  <si>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</si>
  <si>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</si>
  <si>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</si>
  <si>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</si>
  <si>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</si>
  <si>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</si>
  <si>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</si>
  <si>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</si>
  <si>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</si>
  <si>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</si>
  <si>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</si>
  <si>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</si>
  <si>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</si>
  <si>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</si>
  <si>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</si>
  <si>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</si>
  <si>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</si>
  <si>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</si>
  <si>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</si>
  <si>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</si>
  <si>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</si>
  <si>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</si>
  <si>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</si>
  <si>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</si>
  <si>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</si>
  <si>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</si>
  <si>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</si>
  <si>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</si>
  <si>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</si>
  <si>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</si>
  <si>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</si>
  <si>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</si>
  <si>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</si>
  <si>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</si>
  <si>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</si>
  <si>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</si>
  <si>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</si>
  <si>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</si>
  <si>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</si>
  <si>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</si>
  <si>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</si>
  <si>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</si>
  <si>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</si>
  <si>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</si>
  <si>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</si>
  <si>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</si>
  <si>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</si>
  <si>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</si>
  <si>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</si>
  <si>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</si>
  <si>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</si>
  <si>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</si>
  <si>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</si>
  <si>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</si>
  <si>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</si>
  <si>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</si>
  <si>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</si>
  <si>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</si>
  <si>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</si>
  <si>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</si>
  <si>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</si>
  <si>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</si>
  <si>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</si>
  <si>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</si>
  <si>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</si>
  <si>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</si>
  <si>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</si>
  <si>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</si>
  <si>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</si>
  <si>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</si>
  <si>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</si>
  <si>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</si>
  <si>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</si>
  <si>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</si>
  <si>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</si>
  <si>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</si>
  <si>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</si>
  <si>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</si>
  <si>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</si>
  <si>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</si>
  <si>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</si>
  <si>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</si>
  <si>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</si>
  <si>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</si>
  <si>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</si>
  <si>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</si>
  <si>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</si>
  <si>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</si>
  <si>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</si>
  <si>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</si>
  <si>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</si>
  <si>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</si>
  <si>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</si>
  <si>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</si>
  <si>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</si>
  <si>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</si>
  <si>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</si>
  <si>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</si>
  <si>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</si>
  <si>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</si>
  <si>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</si>
  <si>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</si>
  <si>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</si>
  <si>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</si>
  <si>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</si>
  <si>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</si>
  <si>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</si>
  <si>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</si>
  <si>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</si>
  <si>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</si>
  <si>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</si>
  <si>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</si>
  <si>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</si>
  <si>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</si>
  <si>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</si>
  <si>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</si>
  <si>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</si>
  <si>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</si>
  <si>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</si>
  <si>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</si>
  <si>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</si>
  <si>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</si>
  <si>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</si>
  <si>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</si>
  <si>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</si>
  <si>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</si>
  <si>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</si>
  <si>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</si>
  <si>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</si>
  <si>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</si>
  <si>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</si>
  <si>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</si>
  <si>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</si>
  <si>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</si>
  <si>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</si>
  <si>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</si>
  <si>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</si>
  <si>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</si>
  <si>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</si>
  <si>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</si>
  <si>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</si>
  <si>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</si>
  <si>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</si>
  <si>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</si>
  <si>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</si>
  <si>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</si>
  <si>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</si>
  <si>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</si>
  <si>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</si>
  <si>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</si>
  <si>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</si>
  <si>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</si>
  <si>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</si>
  <si>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</si>
  <si>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</si>
  <si>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</si>
  <si>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</si>
  <si>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</si>
  <si>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</si>
  <si>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</si>
  <si>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</si>
  <si>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</si>
  <si>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</si>
  <si>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</si>
  <si>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</si>
  <si>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</si>
  <si>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</si>
  <si>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</si>
  <si>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</si>
  <si>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</si>
  <si>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</si>
  <si>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</si>
  <si>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</si>
  <si>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</si>
  <si>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</si>
  <si>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</si>
  <si>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</si>
  <si>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</si>
  <si>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</si>
  <si>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</si>
  <si>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</si>
  <si>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</si>
  <si>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</si>
  <si>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</si>
  <si>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</si>
  <si>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</si>
  <si>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</si>
  <si>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</si>
  <si>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</si>
  <si>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</si>
  <si>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</si>
  <si>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</si>
  <si>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</si>
  <si>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</si>
  <si>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</si>
  <si>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</si>
  <si>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</si>
  <si>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</si>
  <si>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</si>
  <si>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</si>
  <si>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</si>
  <si>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</si>
  <si>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</si>
  <si>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</si>
  <si>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</si>
  <si>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</si>
  <si>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</si>
  <si>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</si>
  <si>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</si>
  <si>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</si>
  <si>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</si>
  <si>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</si>
  <si>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</si>
  <si>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</si>
  <si>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</si>
  <si>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</si>
  <si>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</si>
  <si>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</si>
  <si>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</si>
  <si>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</si>
  <si>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</si>
  <si>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</si>
  <si>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</si>
  <si>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</si>
  <si>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</si>
  <si>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</si>
  <si>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</si>
  <si>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</si>
  <si>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</si>
  <si>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</si>
  <si>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</si>
  <si>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</si>
  <si>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</si>
  <si>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</si>
  <si>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</si>
  <si>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</si>
  <si>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</si>
  <si>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</si>
  <si>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</si>
  <si>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</si>
  <si>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</si>
  <si>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</si>
  <si>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</si>
  <si>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</si>
  <si>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</si>
  <si>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</si>
  <si>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</si>
  <si>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</si>
  <si>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</si>
  <si>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</si>
  <si>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</si>
  <si>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</si>
  <si>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</si>
  <si>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</si>
  <si>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</si>
  <si>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</si>
  <si>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</si>
  <si>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</si>
  <si>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</si>
  <si>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</si>
  <si>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</si>
  <si>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</si>
  <si>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</si>
  <si>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</si>
  <si>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</si>
  <si>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</si>
  <si>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</si>
  <si>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</si>
  <si>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</si>
  <si>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</si>
  <si>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</si>
  <si>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</si>
  <si>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</si>
  <si>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</si>
  <si>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</si>
  <si>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</si>
  <si>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</si>
  <si>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</si>
  <si>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</si>
  <si>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</si>
  <si>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</si>
  <si>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</si>
  <si>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</si>
  <si>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</si>
  <si>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</si>
  <si>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</si>
  <si>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</si>
  <si>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</si>
  <si>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</si>
  <si>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</si>
  <si>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</si>
  <si>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</si>
  <si>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</si>
  <si>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</si>
  <si>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</si>
  <si>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</si>
  <si>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</si>
  <si>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</si>
  <si>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</si>
  <si>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</si>
  <si>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</si>
  <si>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</si>
  <si>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</si>
  <si>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</si>
  <si>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</si>
  <si>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</si>
  <si>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</si>
  <si>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</si>
  <si>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</si>
  <si>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</si>
  <si>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</si>
  <si>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</si>
  <si>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</si>
  <si>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</si>
  <si>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</si>
  <si>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</si>
  <si>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</si>
  <si>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</si>
  <si>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</si>
  <si>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</si>
  <si>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</si>
  <si>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</si>
  <si>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</si>
  <si>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</si>
  <si>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</si>
  <si>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</si>
  <si>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</si>
  <si>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</si>
  <si>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</si>
  <si>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</si>
  <si>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</si>
  <si>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</si>
  <si>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</si>
  <si>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</si>
  <si>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</si>
  <si>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</si>
  <si>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</si>
  <si>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</si>
  <si>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</si>
  <si>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</si>
  <si>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</si>
  <si>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</si>
  <si>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</si>
  <si>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</si>
  <si>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</si>
  <si>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</si>
  <si>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</si>
  <si>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</si>
  <si>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</si>
  <si>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</si>
  <si>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</si>
  <si>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</si>
  <si>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</si>
  <si>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</si>
  <si>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</si>
  <si>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</si>
  <si>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</si>
  <si>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</si>
  <si>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</si>
  <si>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</si>
  <si>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</si>
  <si>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</si>
  <si>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</si>
  <si>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</si>
  <si>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</si>
  <si>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</si>
  <si>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</si>
  <si>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</si>
  <si>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</si>
  <si>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</si>
  <si>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</si>
  <si>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</si>
  <si>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</si>
  <si>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</si>
  <si>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</si>
  <si>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</si>
  <si>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</si>
  <si>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</si>
  <si>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</si>
  <si>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</si>
  <si>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</si>
  <si>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</si>
  <si>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</si>
  <si>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</si>
  <si>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</si>
  <si>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</si>
  <si>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</si>
  <si>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</si>
  <si>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</si>
  <si>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</si>
  <si>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</si>
  <si>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</si>
  <si>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</si>
  <si>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</si>
  <si>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</si>
  <si>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</si>
  <si>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</si>
  <si>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</si>
  <si>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</si>
  <si>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</si>
  <si>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</si>
  <si>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</si>
  <si>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</si>
  <si>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</si>
  <si>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</si>
  <si>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</si>
  <si>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</si>
  <si>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</si>
  <si>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</si>
  <si>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</si>
  <si>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</si>
  <si>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</si>
  <si>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</si>
  <si>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</si>
  <si>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</si>
  <si>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</si>
  <si>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</si>
  <si>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</si>
  <si>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</si>
  <si>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</si>
  <si>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</si>
  <si>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</si>
  <si>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</si>
  <si>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</si>
  <si>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</si>
  <si>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</si>
  <si>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</si>
  <si>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</si>
  <si>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</si>
  <si>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</si>
  <si>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</si>
  <si>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</si>
  <si>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</si>
  <si>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</si>
  <si>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</si>
  <si>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</si>
  <si>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</si>
  <si>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</si>
  <si>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</si>
  <si>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</si>
  <si>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</si>
  <si>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</si>
  <si>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</si>
  <si>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</si>
  <si>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</si>
  <si>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</si>
  <si>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</si>
  <si>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</si>
  <si>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</si>
  <si>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</si>
  <si>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</si>
  <si>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</si>
  <si>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</si>
  <si>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</si>
  <si>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</si>
  <si>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</si>
  <si>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</si>
  <si>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</si>
  <si>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</si>
  <si>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</si>
  <si>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</si>
  <si>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</si>
  <si>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</si>
  <si>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</si>
  <si>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</si>
  <si>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</si>
  <si>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</si>
  <si>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</si>
  <si>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</si>
  <si>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</si>
  <si>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</si>
  <si>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</si>
  <si>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</si>
  <si>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</si>
  <si>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</si>
  <si>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</si>
  <si>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</si>
  <si>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</si>
  <si>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</si>
  <si>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</si>
  <si>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</si>
  <si>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</si>
  <si>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</si>
  <si>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</si>
  <si>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</si>
  <si>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</si>
  <si>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</si>
  <si>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</si>
  <si>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</si>
  <si>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</si>
  <si>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</si>
  <si>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</si>
  <si>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</si>
  <si>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</si>
  <si>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</si>
  <si>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</si>
  <si>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</si>
  <si>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</si>
  <si>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</si>
  <si>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</si>
  <si>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</si>
  <si>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</si>
  <si>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</si>
  <si>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</si>
  <si>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</si>
  <si>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</si>
  <si>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</si>
  <si>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</si>
  <si>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</si>
  <si>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</si>
  <si>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</si>
  <si>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</si>
  <si>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</si>
  <si>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</si>
  <si>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</si>
  <si>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</si>
  <si>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</si>
  <si>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</si>
  <si>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</si>
  <si>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</si>
  <si>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</si>
  <si>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</si>
  <si>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</si>
  <si>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</si>
  <si>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</si>
  <si>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</si>
  <si>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</si>
  <si>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</si>
  <si>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</si>
  <si>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</si>
  <si>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</si>
  <si>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</si>
  <si>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</si>
  <si>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</si>
  <si>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</si>
  <si>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</si>
  <si>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</si>
  <si>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</si>
  <si>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</si>
  <si>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</si>
  <si>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</si>
  <si>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</si>
  <si>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</si>
  <si>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</si>
  <si>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</si>
  <si>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</si>
  <si>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</si>
  <si>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</si>
  <si>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</si>
  <si>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</si>
  <si>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</si>
  <si>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</si>
  <si>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</si>
  <si>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</si>
  <si>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</si>
  <si>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</si>
  <si>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</si>
  <si>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</si>
  <si>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</si>
  <si>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</si>
  <si>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</si>
  <si>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</si>
  <si>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</si>
  <si>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</si>
  <si>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</si>
  <si>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</si>
  <si>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</si>
  <si>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</si>
  <si>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</si>
  <si>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</si>
  <si>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</si>
  <si>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</si>
  <si>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</si>
  <si>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</si>
  <si>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</si>
  <si>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</si>
  <si>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</si>
  <si>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</si>
  <si>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</si>
  <si>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</si>
  <si>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</si>
  <si>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</si>
  <si>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</si>
  <si>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</si>
  <si>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</si>
  <si>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</si>
  <si>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</si>
  <si>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</si>
  <si>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</si>
  <si>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</si>
  <si>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</si>
  <si>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</si>
  <si>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</si>
  <si>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</si>
  <si>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</si>
  <si>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</si>
  <si>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</si>
  <si>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</si>
  <si>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</si>
  <si>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</si>
  <si>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</si>
  <si>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</si>
  <si>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</si>
  <si>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</si>
  <si>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</si>
  <si>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</si>
  <si>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</si>
  <si>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</si>
  <si>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</si>
  <si>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</si>
  <si>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</si>
  <si>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</si>
  <si>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</si>
  <si>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</si>
  <si>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</si>
  <si>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</si>
  <si>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</si>
  <si>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</si>
  <si>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</si>
  <si>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</si>
  <si>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</si>
  <si>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</si>
  <si>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</si>
  <si>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</si>
  <si>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</si>
  <si>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</si>
  <si>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</si>
  <si>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</si>
  <si>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</si>
  <si>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</si>
  <si>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</si>
  <si>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</si>
  <si>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</si>
  <si>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</si>
  <si>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</si>
  <si>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</si>
  <si>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</si>
  <si>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</si>
  <si>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</si>
  <si>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</si>
  <si>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</si>
  <si>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</si>
  <si>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</si>
  <si>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</si>
  <si>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</si>
  <si>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</si>
  <si>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</si>
  <si>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</si>
  <si>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</si>
  <si>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</si>
  <si>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</si>
  <si>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</si>
  <si>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</si>
  <si>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</si>
  <si>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</si>
  <si>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</si>
  <si>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</si>
  <si>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</si>
  <si>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</si>
  <si>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</si>
  <si>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</si>
  <si>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</si>
  <si>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</si>
  <si>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</si>
  <si>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</si>
  <si>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</si>
  <si>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</si>
  <si>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</si>
  <si>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</si>
  <si>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</si>
  <si>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</si>
  <si>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</si>
  <si>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</si>
  <si>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</si>
  <si>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</si>
  <si>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</si>
  <si>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</si>
  <si>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</si>
  <si>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</si>
  <si>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</si>
  <si>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</si>
  <si>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</si>
  <si>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</si>
  <si>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</si>
  <si>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</si>
  <si>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</si>
  <si>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</si>
  <si>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</si>
  <si>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</si>
  <si>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</si>
  <si>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</si>
  <si>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</si>
  <si>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</si>
  <si>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</si>
  <si>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</si>
  <si>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</si>
  <si>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</si>
  <si>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</si>
  <si>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</si>
  <si>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</si>
  <si>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</si>
  <si>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</si>
  <si>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</si>
  <si>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</si>
  <si>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</si>
  <si>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</si>
  <si>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</si>
  <si>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</si>
  <si>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</si>
  <si>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</si>
  <si>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</si>
  <si>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</si>
  <si>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</si>
  <si>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</si>
  <si>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</si>
  <si>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</si>
  <si>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</si>
  <si>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</si>
  <si>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</si>
  <si>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</si>
  <si>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</si>
  <si>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</si>
  <si>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</si>
  <si>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</si>
  <si>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</si>
  <si>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</si>
  <si>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</si>
  <si>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</si>
  <si>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</si>
  <si>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</si>
  <si>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</si>
  <si>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</si>
  <si>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</si>
  <si>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</si>
  <si>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</si>
  <si>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</si>
  <si>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</si>
  <si>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</si>
  <si>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</si>
  <si>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</si>
  <si>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</si>
  <si>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</si>
  <si>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</si>
  <si>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</si>
  <si>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</si>
  <si>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</si>
  <si>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</si>
  <si>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</si>
  <si>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</si>
  <si>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</si>
  <si>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</si>
  <si>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</si>
  <si>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</si>
  <si>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</si>
  <si>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</si>
  <si>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</si>
  <si>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</si>
  <si>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</si>
  <si>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</si>
  <si>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</si>
  <si>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</si>
  <si>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</si>
  <si>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</si>
  <si>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</si>
  <si>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</si>
  <si>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</si>
  <si>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</si>
  <si>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</si>
  <si>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</si>
  <si>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</si>
  <si>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</si>
  <si>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</si>
  <si>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</si>
  <si>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</si>
  <si>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</si>
  <si>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</si>
  <si>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</si>
  <si>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</si>
  <si>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</si>
  <si>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</si>
  <si>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</si>
  <si>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</si>
  <si>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</si>
  <si>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</si>
  <si>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</si>
  <si>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</si>
  <si>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</si>
  <si>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</si>
  <si>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</si>
  <si>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</si>
  <si>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</si>
  <si>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</si>
  <si>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</si>
  <si>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</si>
  <si>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</si>
  <si>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</si>
  <si>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</si>
  <si>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</si>
  <si>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</si>
  <si>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</si>
  <si>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</si>
  <si>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</si>
  <si>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</si>
  <si>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</si>
  <si>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</si>
  <si>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</si>
  <si>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</si>
  <si>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</si>
  <si>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</si>
  <si>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</si>
  <si>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</si>
  <si>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</si>
  <si>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</si>
  <si>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</si>
  <si>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</si>
  <si>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</si>
  <si>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</si>
  <si>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</si>
  <si>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</si>
  <si>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</si>
  <si>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</si>
  <si>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</si>
  <si>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</si>
  <si>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</si>
  <si>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</si>
  <si>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</si>
  <si>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</si>
  <si>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</si>
  <si>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</si>
  <si>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</si>
  <si>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</si>
  <si>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</si>
  <si>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</si>
  <si>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</si>
  <si>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</si>
  <si>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</si>
  <si>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</si>
  <si>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</si>
  <si>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</si>
  <si>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</si>
  <si>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</si>
  <si>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</si>
  <si>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</si>
  <si>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</si>
  <si>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</si>
  <si>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</si>
  <si>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</si>
  <si>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</si>
  <si>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</si>
  <si>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</si>
  <si>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</si>
  <si>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</si>
  <si>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</si>
  <si>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</si>
  <si>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</si>
  <si>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</si>
  <si>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</si>
  <si>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</si>
  <si>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</si>
  <si>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</si>
  <si>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</si>
  <si>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</si>
  <si>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</si>
  <si>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</si>
  <si>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</si>
  <si>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</si>
  <si>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</si>
  <si>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</si>
  <si>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</si>
  <si>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</si>
  <si>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</si>
  <si>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</si>
  <si>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</si>
  <si>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</si>
  <si>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</si>
  <si>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</si>
  <si>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</si>
  <si>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</si>
  <si>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</si>
  <si>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</si>
  <si>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</si>
  <si>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</si>
  <si>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</si>
  <si>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</si>
  <si>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</si>
  <si>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</si>
  <si>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</si>
  <si>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</si>
  <si>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</si>
  <si>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</si>
  <si>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</si>
  <si>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</si>
  <si>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</si>
  <si>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</si>
  <si>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</si>
  <si>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</si>
  <si>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</si>
  <si>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</si>
  <si>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</si>
  <si>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</si>
  <si>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</si>
  <si>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</si>
  <si>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</si>
  <si>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</si>
  <si>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</si>
  <si>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</si>
  <si>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</si>
  <si>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</si>
  <si>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</si>
  <si>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</si>
  <si>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</si>
  <si>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</si>
  <si>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</si>
  <si>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</si>
  <si>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</si>
  <si>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</si>
  <si>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</si>
  <si>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</si>
  <si>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</si>
  <si>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</si>
  <si>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</si>
  <si>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</si>
  <si>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</si>
  <si>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</si>
  <si>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</si>
  <si>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</si>
  <si>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</si>
  <si>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</si>
  <si>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</si>
  <si>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</si>
  <si>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</si>
  <si>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</si>
  <si>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</si>
  <si>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</si>
  <si>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</si>
  <si>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</si>
  <si>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</si>
  <si>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</si>
  <si>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</si>
  <si>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</si>
  <si>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</si>
  <si>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</si>
  <si>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</si>
  <si>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</si>
  <si>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</si>
  <si>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</si>
  <si>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</si>
  <si>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</si>
  <si>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</si>
  <si>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</si>
  <si>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</si>
  <si>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</si>
  <si>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</si>
  <si>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</si>
  <si>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</si>
  <si>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</si>
  <si>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</si>
  <si>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</si>
  <si>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</si>
  <si>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</si>
  <si>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</si>
  <si>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</si>
  <si>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</si>
  <si>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</si>
  <si>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</si>
  <si>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</si>
  <si>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</si>
  <si>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</si>
  <si>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</si>
  <si>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</si>
  <si>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</si>
  <si>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</si>
  <si>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</si>
  <si>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</si>
  <si>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</si>
  <si>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</si>
  <si>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</si>
  <si>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</si>
  <si>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</si>
  <si>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</si>
  <si>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</si>
  <si>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</si>
  <si>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</si>
  <si>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</si>
  <si>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</si>
  <si>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</si>
  <si>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</si>
  <si>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</si>
  <si>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</si>
  <si>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</si>
  <si>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</si>
  <si>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</si>
  <si>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</si>
  <si>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</si>
  <si>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</si>
  <si>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</si>
  <si>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</si>
  <si>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</si>
  <si>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</si>
  <si>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</si>
  <si>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</si>
  <si>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</si>
  <si>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</si>
  <si>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</si>
  <si>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</si>
  <si>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</si>
  <si>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</si>
  <si>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</si>
  <si>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</si>
  <si>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</si>
  <si>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</si>
  <si>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</si>
  <si>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</si>
  <si>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</si>
  <si>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</si>
  <si>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</si>
  <si>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</si>
  <si>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</si>
  <si>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</si>
  <si>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</si>
  <si>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</si>
  <si>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</si>
  <si>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</si>
  <si>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</si>
  <si>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</si>
  <si>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</si>
  <si>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</si>
  <si>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</si>
  <si>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</si>
  <si>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</si>
  <si>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</si>
  <si>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</si>
  <si>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</si>
  <si>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</si>
  <si>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</si>
  <si>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</si>
  <si>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</si>
  <si>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</si>
  <si>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</si>
  <si>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</si>
  <si>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</si>
  <si>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</si>
  <si>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</si>
  <si>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</si>
  <si>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</si>
  <si>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</si>
  <si>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</si>
  <si>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</si>
  <si>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</si>
  <si>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</si>
  <si>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</si>
  <si>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</si>
  <si>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</si>
  <si>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</si>
  <si>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</si>
  <si>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</si>
  <si>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</si>
  <si>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</si>
  <si>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</si>
  <si>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</si>
  <si>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</si>
  <si>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</si>
  <si>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</si>
  <si>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</si>
  <si>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</si>
  <si>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</si>
  <si>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</si>
  <si>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</si>
  <si>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</si>
  <si>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</si>
  <si>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</si>
  <si>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</si>
  <si>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</si>
  <si>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</si>
  <si>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</si>
  <si>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</si>
  <si>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</si>
  <si>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</si>
  <si>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</si>
  <si>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</si>
  <si>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</si>
  <si>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</si>
  <si>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</si>
  <si>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</si>
  <si>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</si>
  <si>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</si>
  <si>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</si>
  <si>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</si>
  <si>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</si>
  <si>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</si>
  <si>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</si>
  <si>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</si>
  <si>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</si>
  <si>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</si>
  <si>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</si>
  <si>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</si>
  <si>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</si>
  <si>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</si>
  <si>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</si>
  <si>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</si>
  <si>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</si>
  <si>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</si>
  <si>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</si>
  <si>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</si>
  <si>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</si>
  <si>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</si>
  <si>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</si>
  <si>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</si>
  <si>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</si>
  <si>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</si>
  <si>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</si>
  <si>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</si>
  <si>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</si>
  <si>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</si>
  <si>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</si>
  <si>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</si>
  <si>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</si>
  <si>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</si>
  <si>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</si>
  <si>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</si>
  <si>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</si>
  <si>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</si>
  <si>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</si>
  <si>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</si>
  <si>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</si>
  <si>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</si>
  <si>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</si>
  <si>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</si>
  <si>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</si>
  <si>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</si>
  <si>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</si>
  <si>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</si>
  <si>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</si>
  <si>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</si>
  <si>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</si>
  <si>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</si>
  <si>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</si>
  <si>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</si>
  <si>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</si>
  <si>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</si>
  <si>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</si>
  <si>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</si>
  <si>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</si>
  <si>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</si>
  <si>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</si>
  <si>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</si>
  <si>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</si>
  <si>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</si>
  <si>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</si>
  <si>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</si>
  <si>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</si>
  <si>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</si>
  <si>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</si>
  <si>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</si>
  <si>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</si>
  <si>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</si>
  <si>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</si>
  <si>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</si>
  <si>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</si>
  <si>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</si>
  <si>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</si>
  <si>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</si>
  <si>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</si>
  <si>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</si>
  <si>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</si>
  <si>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</si>
  <si>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</si>
  <si>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</si>
  <si>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</si>
  <si>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</si>
  <si>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</si>
  <si>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</si>
  <si>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</si>
  <si>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</si>
  <si>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</si>
  <si>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</si>
  <si>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</si>
  <si>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</si>
  <si>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</si>
  <si>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</si>
  <si>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</si>
  <si>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</si>
  <si>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</si>
  <si>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</si>
  <si>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</si>
  <si>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</si>
  <si>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</si>
  <si>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</si>
  <si>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</si>
  <si>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</si>
  <si>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</si>
  <si>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</si>
  <si>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</si>
  <si>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</si>
  <si>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</si>
  <si>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</si>
  <si>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</si>
  <si>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</si>
  <si>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</si>
  <si>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</si>
  <si>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</si>
  <si>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</si>
  <si>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</si>
  <si>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</si>
  <si>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</si>
  <si>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</si>
  <si>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</si>
  <si>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</si>
  <si>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</si>
  <si>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</si>
  <si>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</si>
  <si>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</si>
  <si>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</si>
  <si>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</si>
  <si>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</si>
  <si>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</si>
  <si>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</si>
  <si>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</si>
  <si>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</si>
  <si>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</si>
  <si>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</si>
  <si>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</si>
  <si>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</si>
  <si>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</si>
  <si>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</si>
  <si>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</si>
  <si>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</si>
  <si>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</si>
  <si>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</si>
  <si>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</si>
  <si>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</si>
  <si>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</si>
  <si>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</si>
  <si>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</si>
  <si>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</si>
  <si>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</si>
  <si>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</si>
  <si>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</si>
  <si>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</si>
  <si>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</si>
  <si>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</si>
  <si>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</si>
  <si>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</si>
  <si>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</si>
  <si>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</si>
  <si>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</si>
  <si>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</si>
  <si>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</si>
  <si>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</si>
  <si>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</si>
  <si>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</si>
  <si>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</si>
  <si>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</si>
  <si>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</si>
  <si>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</si>
  <si>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</si>
  <si>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</si>
  <si>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</si>
  <si>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</si>
  <si>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</si>
  <si>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</si>
  <si>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</si>
  <si>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</si>
  <si>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</si>
  <si>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</si>
  <si>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</si>
  <si>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</si>
  <si>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</si>
  <si>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</si>
  <si>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</si>
  <si>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</si>
  <si>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</si>
  <si>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</si>
  <si>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</si>
  <si>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</si>
  <si>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</si>
  <si>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</si>
  <si>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</si>
  <si>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</si>
  <si>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</si>
  <si>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</si>
  <si>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</si>
  <si>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</si>
  <si>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</si>
  <si>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</si>
  <si>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</si>
  <si>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</si>
  <si>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</si>
  <si>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</si>
  <si>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</si>
  <si>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</si>
  <si>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</si>
  <si>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</si>
  <si>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</si>
  <si>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</si>
  <si>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</si>
  <si>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</si>
  <si>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</si>
  <si>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</si>
  <si>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</si>
  <si>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</si>
  <si>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</si>
  <si>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</si>
  <si>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</si>
  <si>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</si>
  <si>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</si>
  <si>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</si>
  <si>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</si>
  <si>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</si>
  <si>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</si>
  <si>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</si>
  <si>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</si>
  <si>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</si>
  <si>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</si>
  <si>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</si>
  <si>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</si>
  <si>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</si>
  <si>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</si>
  <si>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</si>
  <si>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</si>
  <si>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</si>
  <si>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</si>
  <si>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</si>
  <si>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</si>
  <si>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</si>
  <si>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</si>
  <si>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</si>
  <si>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</si>
  <si>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</si>
  <si>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</si>
  <si>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</si>
  <si>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</si>
  <si>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</si>
  <si>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</si>
  <si>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</si>
  <si>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</si>
  <si>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</si>
  <si>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</si>
  <si>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</si>
  <si>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</si>
  <si>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</si>
  <si>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</si>
  <si>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</si>
  <si>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</si>
  <si>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</si>
  <si>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</si>
  <si>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</si>
  <si>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</si>
  <si>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</si>
  <si>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</si>
  <si>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</si>
  <si>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</si>
  <si>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</si>
  <si>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</si>
  <si>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</si>
  <si>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</si>
  <si>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</si>
  <si>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</si>
  <si>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</si>
  <si>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</si>
  <si>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</si>
  <si>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</si>
  <si>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</si>
  <si>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</si>
  <si>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</si>
  <si>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</si>
  <si>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</si>
  <si>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</si>
  <si>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</si>
  <si>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</si>
  <si>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</si>
  <si>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</si>
  <si>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</si>
  <si>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</si>
  <si>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</si>
  <si>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</si>
  <si>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</si>
  <si>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</si>
  <si>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</si>
  <si>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</si>
  <si>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</si>
  <si>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</si>
  <si>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</si>
  <si>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</si>
  <si>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</si>
  <si>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</si>
  <si>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</si>
  <si>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</si>
  <si>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</si>
  <si>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</si>
  <si>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</si>
  <si>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</si>
  <si>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</si>
  <si>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</si>
  <si>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</si>
  <si>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</si>
  <si>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</si>
  <si>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</si>
  <si>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</si>
  <si>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</si>
  <si>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</si>
  <si>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</si>
  <si>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</si>
  <si>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</si>
  <si>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</si>
  <si>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</si>
  <si>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</si>
  <si>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</si>
  <si>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</si>
  <si>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</si>
  <si>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</si>
  <si>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</si>
  <si>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</si>
  <si>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</si>
  <si>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</si>
  <si>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</si>
  <si>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</si>
  <si>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</si>
  <si>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</si>
  <si>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</si>
  <si>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</si>
  <si>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</si>
  <si>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</si>
  <si>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</si>
  <si>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</si>
  <si>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</si>
  <si>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</si>
  <si>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</si>
  <si>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</si>
  <si>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</si>
  <si>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</si>
  <si>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</si>
  <si>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</si>
  <si>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</si>
  <si>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</si>
  <si>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</si>
  <si>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</si>
  <si>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</si>
  <si>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</si>
  <si>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</si>
  <si>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</si>
  <si>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</si>
  <si>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</si>
  <si>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</si>
  <si>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</si>
  <si>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</si>
  <si>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</si>
  <si>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</si>
  <si>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</si>
  <si>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</si>
  <si>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</si>
  <si>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</si>
  <si>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</si>
  <si>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</si>
  <si>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</si>
  <si>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</si>
  <si>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</si>
  <si>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</si>
  <si>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</si>
  <si>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</si>
  <si>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</si>
  <si>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</si>
  <si>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</si>
  <si>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</si>
  <si>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</si>
  <si>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</si>
  <si>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</si>
  <si>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</si>
  <si>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</si>
  <si>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</si>
  <si>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</si>
  <si>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</si>
  <si>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</si>
  <si>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</si>
  <si>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</si>
  <si>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</si>
  <si>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</si>
  <si>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</si>
  <si>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</si>
  <si>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</si>
  <si>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</si>
  <si>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</si>
  <si>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</si>
  <si>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</si>
  <si>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</si>
  <si>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</si>
  <si>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</si>
  <si>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</si>
  <si>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</si>
  <si>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</si>
  <si>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</si>
  <si>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</si>
  <si>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</si>
  <si>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</si>
  <si>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</si>
  <si>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</si>
  <si>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</si>
  <si>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</si>
  <si>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</si>
  <si>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</si>
  <si>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</si>
  <si>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</si>
  <si>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</si>
  <si>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</si>
  <si>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</si>
  <si>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</si>
  <si>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</si>
  <si>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</si>
  <si>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</si>
  <si>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</si>
  <si>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</si>
  <si>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</si>
  <si>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</si>
  <si>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</si>
  <si>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</si>
  <si>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</si>
  <si>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</si>
  <si>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</si>
  <si>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</si>
  <si>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</si>
  <si>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</si>
  <si>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</si>
  <si>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</si>
  <si>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</si>
  <si>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</si>
  <si>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</si>
  <si>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</si>
  <si>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</si>
  <si>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</si>
  <si>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</si>
  <si>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</si>
  <si>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</si>
  <si>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</si>
  <si>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</si>
  <si>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</si>
  <si>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</si>
  <si>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</si>
  <si>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</si>
  <si>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</si>
  <si>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</si>
  <si>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</si>
  <si>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</si>
  <si>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</si>
  <si>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</si>
  <si>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</si>
  <si>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</si>
  <si>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</si>
  <si>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</si>
  <si>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</si>
  <si>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</si>
  <si>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</si>
  <si>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</si>
  <si>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</si>
  <si>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</si>
  <si>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</si>
  <si>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</si>
  <si>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</si>
  <si>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</si>
  <si>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</si>
  <si>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</si>
  <si>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</si>
  <si>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</si>
  <si>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</si>
  <si>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</si>
  <si>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</si>
  <si>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</si>
  <si>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</si>
  <si>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</si>
  <si>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</si>
  <si>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</si>
  <si>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</si>
  <si>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</si>
  <si>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</si>
  <si>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</si>
  <si>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</si>
  <si>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</si>
  <si>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</si>
  <si>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</si>
  <si>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</si>
  <si>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</si>
  <si>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</si>
  <si>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</si>
  <si>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</si>
  <si>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</si>
  <si>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</si>
  <si>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</si>
  <si>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</si>
  <si>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</si>
  <si>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</si>
  <si>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</si>
  <si>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</si>
  <si>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</si>
  <si>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</si>
  <si>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</si>
  <si>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</si>
  <si>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</si>
  <si>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</si>
  <si>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</si>
  <si>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</si>
  <si>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</si>
  <si>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</si>
  <si>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</si>
  <si>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</si>
  <si>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</si>
  <si>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</si>
  <si>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</si>
  <si>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</si>
  <si>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</si>
  <si>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</si>
  <si>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</si>
  <si>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</si>
  <si>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</si>
  <si>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</si>
  <si>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</si>
  <si>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</si>
  <si>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</si>
  <si>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</si>
  <si>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</si>
  <si>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</si>
  <si>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</si>
  <si>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</si>
  <si>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</si>
  <si>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</si>
  <si>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PCM-20251008-00001007</t>
  </si>
  <si>
    <t>Emergency</t>
  </si>
  <si>
    <t xml:space="preserve">ETA 40 min </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</si>
  <si>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</si>
  <si>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</si>
  <si>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</si>
  <si>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</si>
  <si>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</si>
  <si>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</si>
  <si>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</si>
  <si>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</si>
  <si>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</si>
  <si>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</si>
  <si>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</si>
  <si>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</si>
  <si>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</si>
  <si>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</si>
  <si>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</si>
  <si>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</si>
  <si>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</si>
  <si>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</si>
  <si>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</si>
  <si>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</si>
  <si>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</si>
  <si>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</si>
  <si>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</si>
  <si>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55 mins </t>
  </si>
  <si>
    <t>TT-20251008-00973 // NA</t>
  </si>
  <si>
    <t>Will cehck after ABH0288</t>
  </si>
  <si>
    <t>PCM-20251008-00000984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</si>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</sst>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275.49481782407383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45938.44324375</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45938.44324375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45938.44324375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45938.44324375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45938.44324375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45938.44324375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45938.44324375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45938.44324375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45938.44324375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45938.44324375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45938.44324375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45938.44324375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45938.44324375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45938.44324375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45938.44324375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45938.44324375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45938.44324375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45938.44324375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45938.44324375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45938.44324375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45938.44324375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45938.44324375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45938.44324375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45938.44324375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45938.44324375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45938.44324375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45938.44324375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45938.44324375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45938.44324375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45938.44324375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45938.44324375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45938.44324375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45938.44324375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45938.44324375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45938.44324375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45938.44324375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45938.44324375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45938.44324375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45938.44324375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45938.44324375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45938.44324375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45938.44324375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45938.44324375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45938.44324375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45938.44324375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45938.44324375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45938.44324375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45938.44324375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45938.44324375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45938.44324375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45938.44324375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45938.44324375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45938.44324375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45938.44324375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45938.44324375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45938.44324375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45938.44324375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45938.44324375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45938.44324375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45938.44324375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45938.44324375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45938.44324375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45938.44324375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45938.44324375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45938.44324375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45938.44324375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45938.44324375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45938.44324375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45938.44324375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45938.44324375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45938.44324375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45938.44324375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45938.44324375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45938.44324375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45938.44324375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45938.44324375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45938.44324375</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45938.44324375</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131.71616041666857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113.4434057870385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4.7526157410175074E-2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45938.44324375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45938.44324375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45938.44324375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45938.44324375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45938.44324375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45938.44324375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45938.44324375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45938.44324375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45938.44324375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45938.44324375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45938.44324375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45938.44324375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45938.44324375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45938.44324375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45938.44324375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45938.44324375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45938.44324375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45938.44324375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45938.44324375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45938.44324375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45938.44324375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45938.44324375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45938.44324375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45938.44324375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45938.44324375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45938.44324375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45938.44324375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45938.44324375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45938.44324375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45938.44324375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45938.44324375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45938.44324375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45938.44324375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45938.44324375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45938.44324375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45938.44324375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45938.44324375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45938.44324375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45938.44324375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45938.44324375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45938.44324375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45938.44324375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45938.44324375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45938.44324375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45938.44324375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45938.44324375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45938.44324375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45938.44324375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45938.44324375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45938.44324375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45938.44324375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45938.44324375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45938.44324375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45938.44324375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45938.44324375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45938.44324375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45938.44324375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45938.44324375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45938.44324375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45938.44324375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45938.44324375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45938.44324375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45938.44324375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45938.44324375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45938.44324375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45938.44324375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45938.44324375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45938.44324375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45938.44324375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45938.44324375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45938.44324375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45938.44324375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45938.44324375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45938.44324375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45938.44324375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45938.44324375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45938.44324375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45938.44324375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45938.44324375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45938.44324375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45938.44324375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45938.44324375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45938.44324375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45938.44324375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45938.44324375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45938.44324375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45938.44324375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45938.44324375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45938.44324375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45938.44324375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45938.44324375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45938.44324375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45938.44324375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45938.44324375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45938.44324375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45938.44324375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45938.44324375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45938.44324375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45938.44324375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45938.44324375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45938.44324375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45938.44324375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45938.44324375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45938.44324375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45938.44324375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45938.44324375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45938.44324375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45938.44324375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45938.44324375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45938.44324375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45938.44324375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45938.44324375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45938.44324375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45938.44324375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45938.44324375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45938.44324375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45938.44324375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45938.44324375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45938.44324375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45938.44324375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45938.44324375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45938.44324375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45938.44324375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45938.44324375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45938.44324375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45938.44324375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45938.44324375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45938.44324375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45938.44324375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45938.44324375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45938.44324375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45938.44324375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45938.44324375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45938.44324375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45938.44324375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45938.44324375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45938.44324375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45938.44324375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45938.44324375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45938.44324375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45938.44324375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45938.44324375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45938.44324375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45938.44324375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45938.44324375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45938.44324375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45938.44324375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45938.44324375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45938.44324375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45938.44324375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45938.44324375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45938.44324375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45938.44324375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45938.44324375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45938.44324375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45938.44324375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45938.44324375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45938.44324375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45938.44324375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45938.44324375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45938.44324375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45938.44324375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45938.44324375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45938.44324375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45938.44324375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45938.44324375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45938.44324375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45938.44324375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45938.44324375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45938.44324375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45938.44324375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45938.44324375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45938.44324375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45938.44324375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45938.44324375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45938.44324375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45938.44324375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45938.44324375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45938.44324375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45938.44324375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45938.44324375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45938.44324375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45938.44324375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45938.44324375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45938.44324375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45938.44324375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45938.44324375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45938.44324375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45938.44324375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45938.44324375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45938.44324375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45938.44324375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45938.44324375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45938.44324375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45938.44324375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45938.44324375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45938.44324375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45938.44324375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45938.44324375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45938.44324375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45938.44324375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45938.44324375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45938.44324375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45938.44324375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45938.44324375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45938.44324375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45938.44324375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45938.44324375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45938.44324375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45938.44324375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45938.44324375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45938.44324375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45938.44324375</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45938.44324375</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45938.44324375</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45938.44324375</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6.9706018548458815E-3</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45938.44324375</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45938.44324375</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45938.44324375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45938.44324375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45938.44324375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45938.44324375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45938.44324375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45938.44324375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45938.44324375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45938.44324375</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45938.44324375</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45938.44324375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45938.44324375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45938.44324375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45938.44324375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45938.44324375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45938.44324375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45938.44324375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45938.44324375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45938.44324375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45938.44324375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45938.44324375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45938.44324375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45938.44324375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45938.44324375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45938.44324375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45938.44324375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45938.44324375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45938.44324375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45938.44324375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45938.44324375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45938.44324375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45938.44324375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45938.44324375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45938.44324375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45938.44324375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45938.44324375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45938.44324375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45938.44324375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45938.44324375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45938.44324375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45938.44324375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45938.44324375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45938.44324375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45938.44324375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45938.44324375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45938.44324375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45938.44324375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45938.44324375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45938.44324375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45938.44324375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45938.44324375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45938.44324375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45938.44324375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45938.44324375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45938.44324375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45938.44324375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45938.44324375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45938.44324375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45938.44324375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45938.44324375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45938.44324375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45938.44324375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45938.44324375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45938.44324375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45938.44324375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45938.44324375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45938.44324375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45938.44324375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45938.44324375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45938.44324375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45938.44324375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45938.44324375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45938.44324375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45938.44324375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45938.44324375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45938.44324375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45938.44324375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45938.44324375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45938.44324375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45938.44324375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45938.44324375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45938.44324375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45938.44324375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45938.44324375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45938.44324375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45938.44324375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45938.44324375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45938.44324375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45938.44324375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45938.44324375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45938.44324375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45938.44324375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45938.44324375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45938.44324375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45938.44324375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45938.44324375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45938.44324375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45938.44324375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45938.44324375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45938.44324375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45938.44324375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45938.44324375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45938.44324375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45938.44324375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45938.44324375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45938.44324375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45938.44324375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45938.44324375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45938.44324375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45938.44324375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45938.44324375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45938.44324375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45938.44324375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45938.44324375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45938.44324375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45938.44324375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45938.44324375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45938.44324375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45938.44324375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45938.44324375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45938.44324375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45938.44324375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45938.44324375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45938.44324375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45938.44324375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45938.44324375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45938.44324375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45938.44324375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45938.44324375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45938.44324375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45938.44324375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45938.44324375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45938.44324375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45938.44324375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45938.44324375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45938.44324375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45938.44324375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45938.44324375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45938.44324375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45938.44324375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45938.44324375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45938.44324375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45938.44324375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45938.44324375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45938.44324375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45938.44324375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45938.44324375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45938.44324375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45938.44324375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45938.44324375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45938.44324375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45938.44324375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45938.44324375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45938.44324375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45938.44324375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45938.44324375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45938.44324375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45938.44324375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45938.44324375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45938.44324375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45938.44324375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45938.44324375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45938.44324375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45938.44324375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45938.44324375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45938.44324375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45938.44324375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45938.44324375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45938.44324375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45938.44324375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45938.44324375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45938.44324375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45938.44324375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45938.44324375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45938.44324375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45938.44324375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45938.44324375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45938.44324375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45938.44324375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45938.44324375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45938.44324375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45938.44324375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45938.44324375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45938.44324375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45938.44324375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45938.44324375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45938.44324375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45938.44324375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45938.44324375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45938.44324375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45938.44324375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45938.44324375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45938.44324375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45938.44324375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45938.44324375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45938.44324375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45938.44324375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45938.44324375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45938.44324375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45938.44324375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45938.44324375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45938.44324375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45938.44324375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45938.44324375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45938.44324375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45938.44324375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45938.44324375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45938.44324375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45938.44324375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45938.44324375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45938.44324375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45938.44324375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45938.44324375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45938.44324375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45938.44324375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45938.44324375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45938.44324375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45938.44324375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45938.44324375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45938.44324375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45938.44324375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45938.44324375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45938.44324375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45938.44324375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45938.44324375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45938.44324375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45938.44324375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45938.44324375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45938.44324375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45938.44324375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45938.44324375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45938.44324375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45938.44324375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45938.44324375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45938.44324375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45938.44324375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45938.44324375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45938.44324375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45938.44324375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45938.44324375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45938.44324375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45938.44324375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45938.44324375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45938.44324375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45938.44324375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45938.44324375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45938.44324375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45938.44324375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45938.44324375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45938.44324375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45938.44324375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45938.44324375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45938.44324375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45938.44324375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45938.44324375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45938.44324375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45938.44324375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45938.44324375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45938.44324375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45938.44324375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45938.44324375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45938.44324375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45938.44324375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45938.44324375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45938.44324375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45938.44324375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45938.44324375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45938.44324375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45938.44324375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45938.44324375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45938.44324375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45938.44324375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45938.44324375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45938.44324375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45938.44324375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45938.44324375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45938.44324375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45938.44324375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45938.44324375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45938.44324375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45938.44324375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45938.44324375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45938.44324375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45938.44324375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45938.44324375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45938.44324375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45938.44324375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45938.44324375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45938.44324375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45938.44324375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45938.44324375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45938.44324375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45938.44324375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45938.44324375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45938.44324375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45938.44324375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45938.44324375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45938.44324375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45938.44324375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45938.44324375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45938.44324375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45938.44324375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45938.44324375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45938.44324375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45938.44324375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45938.44324375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45938.44324375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45938.44324375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45938.44324375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45938.44324375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45938.44324375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45938.44324375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45938.44324375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45938.44324375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45938.44324375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45938.44324375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45938.44324375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45938.44324375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45938.44324375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45938.44324375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45938.44324375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45938.44324375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45938.44324375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45938.44324375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45938.44324375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45938.44324375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45938.44324375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45938.44324375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45938.44324375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45938.44324375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45938.44324375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45938.44324375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45938.44324375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45938.44324375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45938.44324375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45938.44324375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45938.44324375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45938.44324375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45938.44324375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45938.44324375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45938.44324375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45938.44324375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45938.44324375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45938.44324375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45938.44324375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45938.44324375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45938.44324375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45938.44324375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45938.44324375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45938.44324375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45938.44324375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45938.44324375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45938.44324375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45938.44324375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45938.44324375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45938.44324375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45938.44324375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45938.44324375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45938.44324375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45938.44324375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45938.44324375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45938.44324375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45938.44324375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45938.44324375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45938.44324375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45938.44324375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45938.44324375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45938.44324375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45938.44324375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45938.44324375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45938.44324375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45938.44324375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45938.44324375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45938.44324375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45938.44324375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45938.44324375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45938.44324375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45938.44324375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45938.44324375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45938.44324375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45938.44324375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45938.44324375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45938.44324375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45938.44324375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45938.44324375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45938.44324375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45938.44324375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45938.44324375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45938.44324375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45938.44324375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45938.44324375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45938.44324375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45938.44324375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45938.44324375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45938.44324375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45938.44324375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45938.44324375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45938.44324375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45938.44324375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45938.44324375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45938.44324375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45938.44324375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45938.44324375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45938.44324375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45938.44324375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45938.44324375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45938.44324375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45938.44324375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45938.44324375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45938.44324375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45938.44324375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45938.44324375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45938.44324375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45938.44324375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45938.44324375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45938.44324375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45938.44324375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45938.44324375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45938.44324375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45938.44324375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45938.44324375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45938.44324375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45938.44324375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45938.44324375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45938.44324375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45938.44324375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45938.44324375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45938.44324375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45938.44324375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45938.44324375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45938.44324375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45938.44324375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45938.44324375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45938.44324375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45938.44324375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45938.44324375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45938.44324375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45938.44324375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45938.44324375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45938.44324375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45938.44324375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45938.44324375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45938.44324375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45938.44324375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45938.44324375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45938.44324375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45938.44324375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45938.44324375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45938.44324375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45938.44324375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45938.44324375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45938.44324375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45938.44324375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45938.44324375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45938.44324375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45938.44324375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45938.44324375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45938.44324375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45938.44324375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45938.44324375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45938.44324375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45938.44324375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45938.44324375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45938.44324375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45938.44324375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45938.44324375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45938.44324375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45938.44324375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45938.44324375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45938.44324375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45938.44324375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45938.44324375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45938.44324375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45938.44324375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45938.44324375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45938.44324375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45938.44324375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45938.44324375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45938.44324375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45938.44324375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45938.44324375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45938.44324375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45938.44324375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45938.44324375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45938.44324375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45938.44324375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45938.44324375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45938.44324375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45938.44324375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45938.44324375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45938.44324375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45938.44324375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45938.44324375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45938.44324375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45938.44324375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45938.44324375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45938.44324375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45938.44324375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45938.44324375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45938.44324375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45938.44324375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45938.44324375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45938.44324375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45938.44324375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45938.44324375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45938.44324375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45938.44324375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45938.44324375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45938.44324375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45938.44324375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45938.44324375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45938.44324375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45938.44324375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45938.44324375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45938.44324375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45938.44324375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45938.44324375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45938.44324375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45938.44324375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45938.44324375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45938.44324375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45938.44324375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45938.44324375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45938.44324375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45938.44324375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45938.44324375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45938.44324375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45938.44324375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45938.44324375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45938.44324375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45938.44324375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45938.44324375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45938.44324375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45938.44324375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45938.44324375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45938.44324375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45938.44324375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45938.44324375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45938.44324375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45938.44324375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45938.44324375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45938.44324375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45938.44324375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45938.44324375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45938.44324375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45938.44324375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45938.44324375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45938.44324375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45938.44324375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45938.44324375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45938.44324375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45938.44324375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45938.44324375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45938.44324375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45938.44324375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45938.44324375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45938.44324375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45938.44324375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45938.44324375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45938.44324375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45938.44324375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45938.44324375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45938.44324375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45938.44324375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45938.44324375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45938.44324375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45938.44324375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45938.44324375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45938.44324375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45938.44324375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45938.44324375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45938.44324375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45938.44324375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45938.44324375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45938.44324375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45938.44324375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45938.44324375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45938.44324375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45938.44324375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45938.44324375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45938.44324375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45938.44324375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45938.44324375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45938.44324375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45938.44324375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45938.44324375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45938.44324375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45938.44324375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45938.44324375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45938.44324375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45938.44324375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45938.44324375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45938.44324375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45938.44324375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45938.44324375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45938.44324375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45938.44324375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45938.44324375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45938.44324375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45938.44324375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45938.44324375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45938.44324375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45938.44324375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45938.44324375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45938.44324375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45938.44324375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45938.44324375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45938.44324375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45938.44324375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45938.44324375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45938.44324375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45938.44324375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45938.44324375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45938.44324375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45938.44324375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45938.44324375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45938.44324375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45938.44324375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45938.44324375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45938.44324375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45938.44324375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45938.44324375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45938.44324375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45938.44324375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45938.44324375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45938.44324375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45938.44324375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45938.44324375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45938.44324375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45938.44324375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45938.44324375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45938.44324375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45938.44324375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45938.44324375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45938.44324375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45938.44324375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45938.44324375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45938.44324375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45938.44324375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45938.44324375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45938.44324375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45938.44324375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45938.44324375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45938.44324375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45938.44324375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45938.44324375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45938.44324375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45938.44324375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45938.44324375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45938.44324375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45938.44324375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45938.44324375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45938.44324375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45938.44324375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45938.44324375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45938.44324375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45938.44324375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45938.44324375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45938.44324375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45938.44324375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45938.44324375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45938.44324375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45938.44324375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45938.44324375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45938.44324375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45938.44324375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45938.44324375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45938.44324375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45938.44324375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45938.44324375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45938.44324375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45938.44324375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45938.44324375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45938.44324375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45938.44324375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45938.44324375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45938.44324375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45938.44324375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45938.44324375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45938.44324375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45938.44324375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45938.44324375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45938.44324375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45938.44324375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45938.44324375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45938.44324375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45938.44324375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45938.44324375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45938.44324375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45938.44324375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45938.44324375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45938.44324375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45938.44324375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45938.44324375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45938.44324375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45938.44324375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45938.44324375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45938.44324375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45938.44324375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45938.44324375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45938.44324375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45938.44324375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45938.44324375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45938.44324375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45938.44324375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45938.44324375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45938.44324375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45938.44324375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45938.44324375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45938.44324375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45938.44324375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45938.44324375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45938.44324375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45938.44324375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45938.44324375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45938.44324375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45938.44324375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45938.44324375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45938.44324375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45938.44324375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45938.44324375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45938.44324375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45938.44324375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45938.44324375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45938.44324375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45938.44324375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45938.44324375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45938.44324375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45938.44324375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45938.44324375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45938.44324375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45938.44324375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45938.44324375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45938.44324375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45938.44324375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45938.44324375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45938.44324375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45938.44324375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45938.44324375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45938.44324375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45938.44324375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45938.44324375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45938.44324375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45938.44324375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45938.44324375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45938.44324375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45938.44324375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45938.44324375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45938.44324375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45938.44324375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45938.44324375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45938.44324375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45938.44324375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45938.44324375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45938.44324375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45938.44324375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45938.44324375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45938.44324375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45938.44324375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45938.44324375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45938.44324375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45938.44324375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45938.44324375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45938.44324375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45938.44324375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45938.44324375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45938.44324375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45938.44324375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45938.44324375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45938.44324375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45938.44324375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45938.44324375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45938.44324375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45938.44324375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45938.44324375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45938.44324375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45938.44324375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45938.44324375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45938.44324375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45938.44324375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45938.44324375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45938.44324375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45938.44324375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45938.44324375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45938.44324375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45938.44324375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45938.44324375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45938.44324375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45938.44324375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45938.44324375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45938.44324375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45938.44324375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45938.44324375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45938.44324375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45938.44324375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45938.44324375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45938.44324375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45938.44324375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45938.44324375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45938.44324375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45938.44324375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45938.44324375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45938.44324375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45938.44324375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45938.44324375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45938.44324375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45938.44324375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45938.44324375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45938.44324375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45938.44324375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45938.44324375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45938.44324375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45938.44324375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45938.44324375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45938.44324375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45938.44324375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45938.44324375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45938.44324375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45938.44324375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45938.44324375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45938.44324375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45938.44324375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45938.44324375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45938.44324375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45938.44324375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45938.44324375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45938.44324375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45938.44324375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45938.44324375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45938.44324375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45938.44324375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45938.44324375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45938.44324375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45938.44324375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45938.44324375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45938.44324375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45938.44324375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45938.44324375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45938.44324375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45938.44324375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45938.44324375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45938.44324375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45938.44324375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45938.44324375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45938.44324375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45938.44324375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45938.44324375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45938.44324375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45938.44324375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45938.44324375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45938.44324375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45938.44324375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45938.44324375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45938.44324375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45938.44324375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45938.44324375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45938.44324375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45938.44324375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45938.44324375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45938.44324375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45938.44324375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45938.44324375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45938.44324375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45938.44324375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45938.44324375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45938.44324375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45938.44324375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45938.44324375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45938.44324375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45938.44324375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45938.44324375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45938.44324375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45938.44324375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45938.44324375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45938.44324375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45938.44324375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45938.44324375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45938.44324375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45938.44324375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45938.44324375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45938.44324375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45938.44324375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45938.44324375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45938.44324375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45938.44324375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45938.44324375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45938.44324375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45938.44324375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45938.44324375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45938.44324375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45938.44324375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45938.44324375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45938.44324375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45938.44324375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45938.44324375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45938.44324375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45938.44324375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45938.44324375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45938.44324375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45938.44324375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45938.44324375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45938.44324375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45938.44324375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45938.44324375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45938.44324375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45938.44324375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45938.44324375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45938.44324375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45938.44324375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45938.44324375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45938.44324375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45938.44324375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45938.44324375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45938.44324375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45938.44324375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45938.44324375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45938.44324375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45938.44324375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45938.44324375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45938.44324375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45938.44324375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45938.44324375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45938.44324375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45938.44324375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45938.44324375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45938.44324375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45938.44324375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45938.44324375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45938.44324375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45938.44324375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45938.44324375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45938.44324375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45938.44324375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45938.44324375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45938.44324375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45938.44324375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45938.44324375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45938.44324375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45938.44324375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45938.44324375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45938.44324375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45938.44324375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45938.44324375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45938.44324375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45938.44324375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45938.44324375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45938.44324375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45938.44324375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45938.44324375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45938.44324375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45938.44324375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45938.44324375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45938.44324375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45938.44324375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45938.44324375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45938.44324375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45938.44324375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45938.44324375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45938.44324375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45938.44324375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45938.44324375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45938.44324375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45938.44324375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45938.44324375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45938.44324375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45938.44324375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45938.44324375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45938.44324375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45938.44324375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45938.44324375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45938.44324375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45938.44324375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45938.44324375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45938.44324375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45938.44324375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45938.44324375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45938.44324375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45938.44324375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45938.44324375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45938.44324375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45938.44324375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45938.44324375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45938.44324375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45938.44324375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45938.44324375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45938.44324375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45938.44324375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45938.44324375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45938.44324375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45938.44324375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45938.44324375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45938.44324375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45938.44324375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45938.44324375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45938.44324375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45938.44324375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45938.44324375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45938.44324375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45938.44324375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45938.44324375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45938.44324375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45938.44324375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45938.44324375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45938.44324375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45938.44324375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45938.44324375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45938.44324375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45938.44324375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45938.44324375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45938.44324375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45938.44324375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45938.44324375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45938.44324375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45938.44324375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45938.44324375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45938.44324375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45938.44324375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45938.44324375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45938.44324375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45938.44324375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45938.44324375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45938.44324375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45938.44324375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45938.44324375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45938.44324375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45938.44324375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45938.44324375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45938.44324375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45938.44324375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45938.44324375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45938.44324375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45938.44324375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45938.44324375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45938.44324375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45938.44324375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45938.44324375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45938.44324375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45938.44324375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45938.44324375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45938.44324375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45938.44324375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45938.44324375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45938.44324375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45938.44324375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45938.44324375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45938.44324375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45938.44324375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45938.44324375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45938.44324375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45938.44324375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45938.44324375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45938.44324375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45938.44324375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45938.44324375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45938.44324375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45938.44324375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45938.44324375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45938.44324375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45938.44324375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45938.44324375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45938.44324375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45938.44324375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45938.44324375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45938.44324375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45938.44324375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45938.44324375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45938.44324375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45938.44324375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45938.44324375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45938.44324375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45938.44324375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45938.44324375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45938.44324375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45938.44324375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45938.44324375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45938.44324375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45938.44324375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45938.44324375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45938.44324375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45938.44324375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45938.44324375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45938.44324375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45938.44324375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45938.44324375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45938.44324375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45938.44324375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45938.44324375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45938.44324375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45938.44324375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45938.44324375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45938.44324375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45938.44324375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45938.44324375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45938.44324375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45938.44324375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45938.44324375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45938.44324375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45938.44324375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45938.44324375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45938.44324375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45938.44324375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45938.44324375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45938.44324375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45938.44324375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45938.44324375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45938.44324375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45938.44324375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45938.44324375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45938.44324375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45938.44324375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45938.44324375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45938.44324375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45938.44324375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45938.44324375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45938.44324375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45938.44324375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45938.44324375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45938.44324375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45938.44324375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45938.44324375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45938.44324375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45938.44324375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45938.44324375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45938.44324375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45938.44324375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45938.44324375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45938.44324375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45938.44324375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45938.44324375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45938.44324375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45938.44324375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45938.44324375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45938.44324375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45938.44324375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45938.44324375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45938.44324375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45938.44324375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45938.44324375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45938.44324375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45938.44324375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45938.44324375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45938.44324375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45938.44324375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45938.44324375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45938.44324375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45938.44324375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45938.44324375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45938.44324375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45938.44324375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45938.44324375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45938.44324375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45938.44324375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45938.44324375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45938.44324375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45938.44324375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45938.44324375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45938.44324375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45938.44324375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45938.44324375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45938.44324375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45938.44324375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45938.44324375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45938.44324375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45938.44324375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45938.44324375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45938.44324375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45938.44324375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45938.44324375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45938.44324375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45938.44324375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45938.44324375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45938.44324375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45938.44324375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45938.44324375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45938.44324375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45938.44324375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45938.44324375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45938.44324375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45938.44324375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45938.44324375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45938.44324375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45938.44324375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45938.44324375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45938.44324375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45938.44324375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45938.44324375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45938.44324375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45938.44324375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45938.44324375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45938.44324375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45938.44324375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45938.44324375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45938.44324375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45938.44324375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45938.44324375</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234.96252615740377</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0.76481782407063292</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1</v>
      </c>
      <c r="D4" s="129" t="s">
        <v>27578</v>
      </c>
      <c r="E4" s="130" t="s">
        <v>38964</v>
      </c>
      <c r="F4" s="131"/>
      <c r="G4" s="132">
        <f ca="1">IFERROR(NOW()-F4,"")</f>
        <v>45938.44324375</v>
      </c>
      <c r="H4" s="131">
        <v>45937.997557870367</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2</v>
      </c>
      <c r="D5" s="99" t="s">
        <v>34129</v>
      </c>
      <c r="E5" s="130" t="s">
        <v>38964</v>
      </c>
      <c r="F5" s="131">
        <v>45938.380682870367</v>
      </c>
      <c r="G5" s="132">
        <f ca="1">IFERROR(NOW()-F5,"")</f>
        <v>6.2560879632655997E-2</v>
      </c>
      <c r="H5" s="131">
        <v>45938.366342592592</v>
      </c>
      <c r="I5" s="127" t="str">
        <f>IFERROR(VLOOKUP(D5,DB!A:F,6,0),"")</f>
        <v>SCECO</v>
      </c>
      <c r="J5" s="127" t="str">
        <f>IFERROR(VLOOKUP(D5,DB!A:G,7,0),"")</f>
        <v>Dead</v>
      </c>
      <c r="K5" s="134" t="s">
        <v>39064</v>
      </c>
      <c r="L5" s="129" t="str">
        <f>IFERROR(VLOOKUP(D5,DB!A:I,9,0),"")</f>
        <v>Latis</v>
      </c>
    </row>
    <row r="6" spans="1:16" ht="15" customHeight="1">
      <c r="A6" s="127"/>
      <c r="B6" s="127" t="str">
        <f>IFERROR(VLOOKUP(D6,DB!A:K,11,0),"")</f>
        <v/>
      </c>
      <c r="C6" s="128"/>
      <c r="D6" s="129"/>
      <c r="E6" s="130"/>
      <c r="F6" s="131"/>
      <c r="G6" s="132">
        <f ca="1">IFERROR(NOW()-F6,"")</f>
        <v>45938.44324375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45938.44324375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45938.44324375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45938.44324375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45938.44324375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45938.44324375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45938.44324375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45938.44324375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45938.44324375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45938.44324375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45938.44324375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45938.44324375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45938.44324375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45938.44324375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45938.44324375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45938.44324375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45938.44324375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45938.44324375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45938.44324375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45938.44324375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45938.44324375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45938.44324375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45938.44324375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45938.44324375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45938.44324375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45938.44324375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45938.44324375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45938.44324375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45938.44324375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45938.44324375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45938.44324375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45938.44324375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45938.44324375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45938.44324375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45938.44324375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45938.44324375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45938.44324375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45938.44324375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45938.44324375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45938.44324375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45938.44324375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45938.44324375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45938.44324375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45938.44324375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45938.44324375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45938.44324375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45938.44324375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45938.44324375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45938.44324375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45938.44324375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45938.44324375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45938.44324375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45938.44324375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45938.44324375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45938.44324375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45938.44324375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45938.44324375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45938.44324375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45938.44324375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45938.44324375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45938.44324375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45938.44324375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45938.44324375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45938.44324375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45938.44324375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45938.44324375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45938.44324375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45938.44324375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45938.44324375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45938.44324375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45938.44324375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45938.44324375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45938.44324375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45938.44324375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45938.44324375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45938.44324375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45938.44324375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45938.44324375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45938.44324375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45938.44324375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45938.44324375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45938.44324375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45938.44324375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45938.44324375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45938.44324375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45938.44324375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45938.44324375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45938.44324375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45938.44324375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45938.44324375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45938.44324375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45938.44324375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45938.44324375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45938.44324375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45938.44324375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45938.44324375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45938.44324375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45938.44324375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45938.44324375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45938.44324375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45938.44324375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45938.44324375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45938.44324375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45938.44324375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45938.44324375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45938.44324375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45938.44324375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45938.44324375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45938.44324375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45938.44324375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45938.44324375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45938.44324375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45938.44324375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45938.44324375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45938.44324375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45938.44324375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45938.44324375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45938.44324375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45938.44324375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45938.44324375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45938.44324375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45938.44324375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45938.44324375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45938.44324375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45938.44324375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45938.44324375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45938.44324375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45938.44324375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45938.44324375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45938.44324375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45938.44324375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45938.44324375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45938.44324375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45938.44324375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45938.44324375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45938.44324375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45938.44324375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45938.44324375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45938.44324375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45938.44324375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45938.44324375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45938.44324375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45938.44324375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45938.44324375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45938.44324375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45938.44324375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45938.44324375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45938.44324375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45938.44324375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45938.44324375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45938.44324375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45938.44324375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45938.44324375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45938.44324375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45938.44324375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45938.44324375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45938.44324375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45938.44324375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45938.44324375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45938.44324375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45938.44324375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45938.44324375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45938.44324375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45938.44324375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45938.44324375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45938.44324375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45938.44324375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45938.44324375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45938.44324375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45938.44324375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45938.44324375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45938.44324375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45938.44324375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45938.44324375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45938.44324375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45938.44324375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45938.44324375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45938.44324375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45938.44324375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45938.44324375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45938.44324375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45938.44324375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45938.44324375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45938.44324375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45938.44324375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45938.44324375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45938.44324375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45938.44324375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45938.44324375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45938.44324375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45938.44324375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45938.44324375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45938.44324375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45938.44324375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45938.44324375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45938.44324375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45938.44324375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45938.44324375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45938.44324375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45938.44324375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45938.44324375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45938.44324375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45938.44324375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45938.44324375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45938.44324375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45938.44324375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45938.44324375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45938.44324375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45938.44324375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45938.44324375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45938.44324375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45938.44324375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45938.44324375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45938.44324375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45938.44324375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45938.44324375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45938.44324375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45938.44324375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45938.44324375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45938.44324375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45938.44324375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45938.44324375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45938.44324375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45938.44324375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45938.44324375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45938.44324375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45938.44324375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45938.44324375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45938.44324375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45938.44324375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45938.44324375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45938.44324375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45938.44324375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45938.44324375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45938.44324375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45938.44324375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45938.44324375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45938.44324375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45938.44324375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45938.44324375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45938.44324375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45938.44324375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45938.44324375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45938.44324375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45938.44324375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45938.44324375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45938.44324375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45938.44324375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45938.44324375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45938.44324375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45938.44324375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45938.44324375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45938.44324375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45938.44324375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45938.44324375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45938.44324375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45938.44324375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45938.44324375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45938.44324375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45938.44324375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45938.44324375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45938.44324375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45938.44324375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45938.44324375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45938.44324375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45938.44324375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45938.44324375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45938.44324375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45938.44324375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45938.44324375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45938.44324375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45938.44324375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45938.44324375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45938.44324375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45938.44324375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45938.44324375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45938.44324375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45938.44324375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45938.44324375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45938.44324375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45938.44324375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45938.44324375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45938.44324375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45938.44324375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45938.44324375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45938.44324375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45938.44324375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45938.44324375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45938.44324375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45938.44324375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45938.44324375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45938.44324375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45938.44324375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45938.44324375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45938.44324375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45938.44324375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45938.44324375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45938.44324375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45938.44324375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45938.44324375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45938.44324375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45938.44324375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45938.44324375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45938.44324375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45938.44324375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45938.44324375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45938.44324375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45938.44324375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45938.44324375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45938.44324375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45938.44324375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45938.44324375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45938.44324375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45938.44324375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45938.44324375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45938.44324375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45938.44324375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45938.44324375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45938.44324375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45938.44324375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45938.44324375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45938.44324375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45938.44324375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45938.44324375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45938.44324375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45938.44324375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45938.44324375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45938.44324375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45938.44324375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45938.44324375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45938.44324375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45938.44324375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45938.44324375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45938.44324375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45938.44324375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45938.44324375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45938.44324375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45938.44324375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45938.44324375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45938.44324375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45938.44324375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45938.44324375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45938.44324375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45938.44324375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45938.44324375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45938.44324375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45938.44324375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45938.44324375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45938.44324375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45938.44324375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45938.44324375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45938.44324375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45938.44324375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45938.44324375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45938.44324375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45938.44324375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45938.44324375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45938.44324375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45938.44324375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45938.44324375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45938.44324375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45938.44324375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45938.44324375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45938.44324375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45938.44324375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45938.44324375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45938.44324375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45938.44324375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45938.44324375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45938.44324375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45938.44324375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45938.44324375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45938.44324375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45938.44324375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45938.44324375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45938.44324375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45938.44324375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45938.44324375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45938.44324375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45938.44324375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45938.44324375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45938.44324375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45938.44324375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45938.44324375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45938.44324375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45938.44324375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45938.44324375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45938.44324375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45938.44324375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45938.44324375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45938.44324375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45938.44324375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45938.44324375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45938.44324375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45938.44324375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45938.44324375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45938.44324375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45938.44324375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45938.44324375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45938.44324375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45938.44324375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45938.44324375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45938.44324375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45938.44324375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45938.44324375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45938.44324375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45938.44324375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45938.44324375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45938.44324375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45938.44324375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45938.44324375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45938.44324375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45938.44324375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45938.44324375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45938.44324375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45938.44324375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45938.44324375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45938.44324375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45938.44324375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45938.44324375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45938.44324375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45938.44324375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45938.44324375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45938.44324375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45938.44324375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45938.44324375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45938.44324375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45938.44324375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45938.44324375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45938.44324375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45938.44324375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45938.44324375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45938.44324375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45938.44324375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45938.44324375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45938.44324375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45938.44324375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45938.44324375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45938.44324375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45938.44324375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45938.44324375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45938.44324375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45938.44324375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45938.44324375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45938.44324375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45938.44324375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45938.44324375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45938.44324375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45938.44324375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45938.44324375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45938.44324375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45938.44324375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45938.44324375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45938.44324375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45938.44324375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45938.44324375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45938.44324375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45938.44324375</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45938.44324375</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45938.44324375</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45938.44324375</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45938.44324375</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45938.44324375</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45938.44324375</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46.611183564811654</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39043</v>
      </c>
      <c r="F3" s="38">
        <v>45926.188877314817</v>
      </c>
      <c r="G3" s="39">
        <f ca="1">IFERROR(NOW()-F3,"-")</f>
        <v>12.254366435183329</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6</v>
      </c>
      <c r="D4" s="37" t="s">
        <v>37358</v>
      </c>
      <c r="E4" s="37" t="s">
        <v>38964</v>
      </c>
      <c r="F4" s="38">
        <v>45937.987083333333</v>
      </c>
      <c r="G4" s="39">
        <f ca="1">IFERROR(NOW()-F4,"-")</f>
        <v>0.45616041666653473</v>
      </c>
      <c r="H4" s="38">
        <v>45937.842569444445</v>
      </c>
      <c r="I4" s="37" t="str">
        <f>IFERROR(VLOOKUP(D4,DB!A:F,6,0),"")</f>
        <v>Generator-DG</v>
      </c>
      <c r="J4" s="37" t="str">
        <f>IFERROR(VLOOKUP(D4,DB!A:G,7,0),"")</f>
        <v>Good</v>
      </c>
      <c r="K4" s="37" t="s">
        <v>39070</v>
      </c>
      <c r="L4" s="37" t="str">
        <f>IFERROR(VLOOKUP(D4,DB!A:I,9,0),"")</f>
        <v>Latis</v>
      </c>
      <c r="M4" s="125"/>
    </row>
    <row r="5" spans="1:13" ht="15">
      <c r="A5" s="37"/>
      <c r="B5" s="37" t="str">
        <f>IFERROR(VLOOKUP(D5,DB!A:K,11,0),"")</f>
        <v/>
      </c>
      <c r="C5" s="37"/>
      <c r="D5" s="37"/>
      <c r="E5" s="37"/>
      <c r="F5" s="38"/>
      <c r="G5" s="39">
        <f ca="1">IFERROR(NOW()-F5,"-")</f>
        <v>45938.44324375</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45938.44324375</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45938.44324375</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45938.44324375</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45938.44324375</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45938.44324375</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45938.44324375</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45938.44324375</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45938.44324375</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45938.44324375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45938.44324375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45938.44324375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45938.44324375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45938.44324375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45938.44324375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45938.44324375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45938.44324375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45938.44324375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45938.44324375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45938.44324375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45938.44324375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45938.44324375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45938.44324375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45938.44324375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45938.44324375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45938.44324375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45938.44324375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45938.44324375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45938.44324375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45938.44324375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45938.44324375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45938.44324375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45938.44324375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45938.44324375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45938.44324375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45938.44324375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45938.44324375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45938.44324375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45938.44324375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45938.44324375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45938.44324375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45938.44324375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45938.44324375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45938.44324375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45938.44324375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45938.44324375</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45938.44324375</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45938.44324375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45938.44324375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45938.44324375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45938.44324375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45938.44324375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45938.44324375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45938.44324375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45938.44324375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45938.44324375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45938.44324375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45938.44324375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45938.44324375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45938.44324375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45938.44324375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45938.44324375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45938.44324375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45938.44324375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45938.44324375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45938.44324375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45938.44324375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45938.44324375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45938.44324375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45938.44324375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45938.44324375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45938.44324375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45938.44324375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45938.44324375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45938.44324375</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45938.44324375</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45938.44324375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45938.44324375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45938.44324375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45938.44324375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45938.44324375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45938.44324375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45938.44324375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45938.44324375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45938.44324375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45938.44324375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45938.44324375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45938.44324375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45938.44324375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45938.44324375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45938.44324375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45938.44324375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45938.44324375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45938.44324375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45938.44324375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45938.44324375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45938.44324375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45938.44324375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45938.44324375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45938.44324375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45938.44324375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45938.44324375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45938.44324375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45938.44324375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45938.44324375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45938.44324375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45938.44324375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45938.44324375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45938.44324375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45938.44324375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45938.44324375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45938.44324375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45938.44324375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45938.44324375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45938.44324375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45938.44324375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45938.44324375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45938.44324375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45938.44324375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45938.44324375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45938.44324375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45938.44324375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45938.44324375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45938.44324375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45938.44324375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45938.44324375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45938.44324375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45938.44324375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45938.44324375</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45938.44324375</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39071</v>
      </c>
      <c r="B2" s="151" t="s">
        <v>5398</v>
      </c>
      <c r="C2" s="150">
        <v>1</v>
      </c>
      <c r="D2" s="151" t="s">
        <v>34463</v>
      </c>
      <c r="E2" s="150" t="s">
        <v>39072</v>
      </c>
      <c r="F2" s="152">
        <v>45926.772847222222</v>
      </c>
      <c r="G2" s="153">
        <f ca="1">IFERROR(NOW()-F2,"-")</f>
        <v>11.670396527777484</v>
      </c>
      <c r="H2" s="154">
        <v>45927.449074074102</v>
      </c>
      <c r="I2" s="151" t="str">
        <f>IFERROR(VLOOKUP(D2,DB!A:F,6,0),"")</f>
        <v>SCECO</v>
      </c>
      <c r="J2" s="151" t="str">
        <f>IFERROR(VLOOKUP(D2,DB!A:G,7,0),"")</f>
        <v>Weak</v>
      </c>
      <c r="K2" s="150" t="s">
        <v>39073</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45938.44324375</v>
      </c>
      <c r="H3" s="154">
        <v>45927.987534722219</v>
      </c>
      <c r="I3" s="151" t="str">
        <f>IFERROR(VLOOKUP(D3,DB!A:F,6,0),"")</f>
        <v>SCECO</v>
      </c>
      <c r="J3" s="151" t="str">
        <f>IFERROR(VLOOKUP(D3,DB!A:G,7,0),"")</f>
        <v>Vandalized</v>
      </c>
      <c r="K3" s="150" t="s">
        <v>39074</v>
      </c>
      <c r="L3" s="151" t="str">
        <f>IFERROR(VLOOKUP(D3,DB!A:I,9,0),"")</f>
        <v>Latis</v>
      </c>
    </row>
    <row r="4" spans="1:16383" ht="31.5" customHeight="1">
      <c r="A4" s="150" t="s">
        <v>39075</v>
      </c>
      <c r="B4" s="151" t="s">
        <v>5398</v>
      </c>
      <c r="C4" s="150">
        <v>1</v>
      </c>
      <c r="D4" s="151" t="s">
        <v>32861</v>
      </c>
      <c r="E4" s="150" t="s">
        <v>39072</v>
      </c>
      <c r="F4" s="152">
        <v>45933.880972222221</v>
      </c>
      <c r="G4" s="153">
        <f ca="1">IFERROR(NOW()-F4,"-")</f>
        <v>4.5622715277786483</v>
      </c>
      <c r="H4" s="154">
        <v>45929.455266203702</v>
      </c>
      <c r="I4" s="151" t="str">
        <f>IFERROR(VLOOKUP(D4,DB!A:F,6,0),"")</f>
        <v>SCECO</v>
      </c>
      <c r="J4" s="151" t="str">
        <f>IFERROR(VLOOKUP(D4,DB!A:G,7,0),"")</f>
        <v>In progress</v>
      </c>
      <c r="K4" s="150" t="s">
        <v>39073</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39076</v>
      </c>
      <c r="B5" s="151" t="s">
        <v>5398</v>
      </c>
      <c r="C5" s="150">
        <v>1</v>
      </c>
      <c r="D5" s="151" t="s">
        <v>33408</v>
      </c>
      <c r="E5" s="150" t="s">
        <v>38964</v>
      </c>
      <c r="F5" s="152">
        <v>45934.942245370374</v>
      </c>
      <c r="G5" s="153">
        <f ca="1">IFERROR(NOW()-F5,"-")</f>
        <v>3.5009983796262532</v>
      </c>
      <c r="H5" s="154">
        <v>45934.470231481479</v>
      </c>
      <c r="I5" s="151" t="str">
        <f>IFERROR(VLOOKUP(D5,DB!A:F,6,0),"")</f>
        <v>SCECO</v>
      </c>
      <c r="J5" s="151" t="str">
        <f>IFERROR(VLOOKUP(D5,DB!A:G,7,0),"")</f>
        <v>Dead</v>
      </c>
      <c r="K5" s="150" t="s">
        <v>39073</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39077</v>
      </c>
      <c r="B6" s="151" t="str">
        <f>IFERROR(VLOOKUP(D6,DB!A:K,11,0),"")</f>
        <v>R6</v>
      </c>
      <c r="C6" s="151">
        <v>1</v>
      </c>
      <c r="D6" s="151" t="s">
        <v>33684</v>
      </c>
      <c r="E6" s="150" t="s">
        <v>39072</v>
      </c>
      <c r="F6" s="156">
        <v>45937.809027777781</v>
      </c>
      <c r="G6" s="153">
        <f ca="1">IFERROR(NOW()-F6,"-")</f>
        <v>0.63421597221895354</v>
      </c>
      <c r="H6" s="156">
        <v>45937.667847222219</v>
      </c>
      <c r="I6" s="151" t="str">
        <f>IFERROR(VLOOKUP(D6,DB!A:F,6,0),"")</f>
        <v>SCECO</v>
      </c>
      <c r="J6" s="151" t="str">
        <f>IFERROR(VLOOKUP(D6,DB!A:G,7,0),"")</f>
        <v>Weak</v>
      </c>
      <c r="K6" s="157" t="s">
        <v>39078</v>
      </c>
      <c r="L6" s="151" t="str">
        <f>IFERROR(VLOOKUP(D6,DB!A:I,9,0),"")</f>
        <v>Latis</v>
      </c>
    </row>
    <row r="7" spans="1:16383" ht="31.5" customHeight="1">
      <c r="A7" s="161" t="s">
        <v>39079</v>
      </c>
      <c r="B7" s="151" t="str">
        <f>IFERROR(VLOOKUP(D7,DB!A:K,11,0),"")</f>
        <v>R6</v>
      </c>
      <c r="C7" s="111">
        <v>1</v>
      </c>
      <c r="D7" s="109" t="s">
        <v>33542</v>
      </c>
      <c r="E7" s="112" t="s">
        <v>38964</v>
      </c>
      <c r="F7" s="113">
        <v>45938.409432870372</v>
      </c>
      <c r="G7" s="81">
        <f ca="1">IFERROR(NOW()-F7,"-")</f>
        <v>3.3810879627708346E-2</v>
      </c>
      <c r="H7" s="113">
        <v>45938.401203703703</v>
      </c>
      <c r="I7" s="109" t="str">
        <f>IFERROR(VLOOKUP(D7,DB!A:F,6,0),"")</f>
        <v>SCECO</v>
      </c>
      <c r="J7" s="108" t="str">
        <f>IFERROR(VLOOKUP(D7,DB!A:G,7,0),"")</f>
        <v>Vandalized</v>
      </c>
      <c r="K7" s="114" t="s">
        <v>39080</v>
      </c>
      <c r="L7" s="115" t="str">
        <f>IFERROR(VLOOKUP(D7,DB!A:I,9,0),"")</f>
        <v>Latis</v>
      </c>
    </row>
    <row r="8" spans="1:16383" ht="31.5" customHeight="1">
      <c r="A8" s="110" t="s">
        <v>39081</v>
      </c>
      <c r="B8" s="151" t="str">
        <f>IFERROR(VLOOKUP(D8,DB!A:K,11,0),"")</f>
        <v>R6</v>
      </c>
      <c r="C8" s="111">
        <v>1</v>
      </c>
      <c r="D8" s="109" t="s">
        <v>37250</v>
      </c>
      <c r="E8" s="112" t="s">
        <v>38964</v>
      </c>
      <c r="F8" s="113"/>
      <c r="G8" s="81">
        <f ca="1">IFERROR(NOW()-F8,"-")</f>
        <v>45938.44324375</v>
      </c>
      <c r="H8" s="113">
        <v>45938.401192129626</v>
      </c>
      <c r="I8" s="109" t="str">
        <f>IFERROR(VLOOKUP(D8,DB!A:F,6,0),"")</f>
        <v>SCECO</v>
      </c>
      <c r="J8" s="108" t="str">
        <f>IFERROR(VLOOKUP(D8,DB!A:G,7,0),"")</f>
        <v>Vandalized</v>
      </c>
      <c r="K8" s="114" t="s">
        <v>39082</v>
      </c>
      <c r="L8" s="115" t="str">
        <f>IFERROR(VLOOKUP(D8,DB!A:I,9,0),"")</f>
        <v>Latis</v>
      </c>
    </row>
    <row r="9" spans="1:16383" ht="31.5" customHeight="1">
      <c r="A9" s="110" t="s">
        <v>39083</v>
      </c>
      <c r="B9" s="151" t="str">
        <f>IFERROR(VLOOKUP(D9,DB!A:K,11,0),"")</f>
        <v>R6</v>
      </c>
      <c r="C9" s="111">
        <v>1</v>
      </c>
      <c r="D9" s="109" t="s">
        <v>33856</v>
      </c>
      <c r="E9" s="112" t="s">
        <v>39043</v>
      </c>
      <c r="F9" s="113">
        <v>45938.429398148146</v>
      </c>
      <c r="G9" s="81">
        <f ca="1">IFERROR(NOW()-F9,"-")</f>
        <v>1.3845601853972767E-2</v>
      </c>
      <c r="H9" s="113">
        <v>45938.423576388886</v>
      </c>
      <c r="I9" s="109" t="str">
        <f>IFERROR(VLOOKUP(D9,DB!A:F,6,0),"")</f>
        <v>SCECO</v>
      </c>
      <c r="J9" s="108" t="str">
        <f>IFERROR(VLOOKUP(D9,DB!A:G,7,0),"")</f>
        <v>Dead</v>
      </c>
      <c r="K9" s="114" t="s">
        <v>39084</v>
      </c>
      <c r="L9" s="115" t="str">
        <f>IFERROR(VLOOKUP(D9,DB!A:I,9,0),"")</f>
        <v>Latis</v>
      </c>
    </row>
    <row r="10" spans="1:16383" ht="31.5" customHeight="1">
      <c r="A10" s="110"/>
      <c r="B10" s="151" t="str">
        <f>IFERROR(VLOOKUP(D10,DB!A:K,11,0),"")</f>
        <v/>
      </c>
      <c r="C10" s="111"/>
      <c r="D10" s="109"/>
      <c r="E10" s="112"/>
      <c r="F10" s="113"/>
      <c r="G10" s="81">
        <f ca="1">IFERROR(NOW()-F10,"-")</f>
        <v>45938.44324375</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45938.44324375</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62"/>
      <c r="E12" s="112"/>
      <c r="F12" s="113"/>
      <c r="G12" s="81">
        <f ca="1">IFERROR(NOW()-F12,"-")</f>
        <v>45938.44324375</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49"/>
      <c r="E13" s="112"/>
      <c r="F13" s="113"/>
      <c r="G13" s="81">
        <f ca="1">IFERROR(NOW()-F13,"-")</f>
        <v>45938.44324375</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45938.44324375</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45938.44324375</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45938.44324375</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45938.44324375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45938.44324375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45938.44324375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45938.44324375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45938.44324375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45938.44324375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45938.44324375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45938.44324375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45938.44324375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45938.44324375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45938.44324375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45938.44324375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45938.44324375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45938.44324375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45938.44324375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45938.44324375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45938.44324375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45938.44324375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45938.44324375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45938.44324375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45938.44324375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45938.44324375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45938.44324375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45938.44324375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45938.44324375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45938.44324375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45938.44324375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45938.44324375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45938.44324375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45938.44324375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45938.44324375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45938.44324375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45938.44324375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45938.44324375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45938.44324375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45938.44324375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45938.44324375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45938.44324375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45938.44324375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45938.44324375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45938.44324375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45938.44324375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45938.44324375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45938.44324375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45938.44324375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45938.44324375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45938.44324375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45938.44324375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45938.44324375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45938.44324375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45938.44324375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45938.44324375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45938.44324375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45938.44324375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45938.44324375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45938.44324375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45938.44324375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45938.44324375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45938.44324375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45938.44324375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45938.44324375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45938.44324375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45938.44324375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45938.44324375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45938.44324375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45938.44324375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45938.44324375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45938.44324375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45938.44324375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45938.44324375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45938.44324375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45938.44324375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45938.44324375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45938.44324375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45938.44324375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45938.44324375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45938.44324375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45938.44324375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45938.44324375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45938.44324375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45938.44324375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45938.44324375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45938.44324375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45938.44324375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45938.44324375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45938.44324375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45938.44324375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45938.44324375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45938.44324375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45938.44324375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45938.44324375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45938.44324375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45938.44324375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45938.44324375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45938.44324375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45938.44324375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45938.44324375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45938.44324375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45938.44324375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45938.44324375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45938.44324375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45938.44324375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45938.44324375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45938.44324375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45938.44324375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45938.44324375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45938.44324375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45938.44324375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45938.44324375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45938.44324375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45938.44324375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45938.44324375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45938.44324375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45938.44324375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45938.44324375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45938.44324375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45938.44324375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45938.44324375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45938.44324375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45938.44324375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45938.44324375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45938.44324375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45938.44324375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45938.44324375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45938.44324375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45938.44324375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45938.44324375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45938.44324375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45938.44324375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45938.44324375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45938.44324375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45938.44324375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45938.44324375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45938.44324375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45938.44324375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45938.44324375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45938.44324375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45938.44324375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45938.44324375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45938.44324375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45938.44324375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45938.44324375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45938.44324375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45938.44324375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45938.44324375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45938.44324375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45938.44324375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45938.44324375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45938.44324375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45938.44324375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45938.44324375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45938.44324375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45938.44324375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45938.44324375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45938.44324375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45938.44324375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45938.44324375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45938.44324375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45938.44324375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45938.44324375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45938.44324375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45938.44324375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45938.44324375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45938.44324375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45938.44324375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45938.44324375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45938.44324375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45938.44324375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45938.44324375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45938.44324375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45938.44324375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45938.44324375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45938.44324375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45938.44324375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45938.44324375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45938.44324375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45938.44324375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45938.44324375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45938.44324375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45938.44324375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45938.44324375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45938.44324375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45938.44324375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45938.44324375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45938.44324375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45938.44324375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45938.44324375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45938.44324375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45938.44324375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45938.44324375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45938.44324375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45938.44324375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45938.44324375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45938.44324375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45938.44324375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45938.44324375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45938.44324375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45938.44324375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45938.44324375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45938.44324375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45938.44324375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45938.44324375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45938.44324375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45938.44324375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45938.44324375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45938.44324375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45938.44324375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45938.44324375</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45938.44324375</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45938.44324375</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45938.44324375</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45938.44324375</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45938.44324375</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2025-10-08T07:40:14Z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