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79" documentId="13_ncr:1_{F6CB121F-512D-4AA6-A0C1-0FB36C537598}" xr6:coauthVersionLast="47" xr6:coauthVersionMax="47" xr10:uidLastSave="{E5FBA6AB-9313-4966-8EC4-CF81F2735E8C}"/>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alcChain>
</file>

<file path=xl/sharedStrings.xml><?xml version="1.0" encoding="utf-8"?>
<sst xmlns="http://schemas.openxmlformats.org/spreadsheetml/2006/main" count="178591" uniqueCount="39080">
  <si>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</si>
  <si>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</si>
  <si>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</si>
  <si>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</si>
  <si>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</si>
  <si>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</si>
  <si>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</si>
  <si>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</si>
  <si>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</si>
  <si>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</si>
  <si>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</si>
  <si>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</si>
  <si>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</si>
  <si>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</si>
  <si>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</si>
  <si>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</si>
  <si>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</si>
  <si>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</si>
  <si>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</si>
  <si>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</si>
  <si>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</si>
  <si>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</si>
  <si>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</si>
  <si>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</si>
  <si>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</si>
  <si>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</si>
  <si>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</si>
  <si>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</si>
  <si>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</si>
  <si>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</si>
  <si>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</si>
  <si>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</si>
  <si>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</si>
  <si>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</si>
  <si>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</si>
  <si>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</si>
  <si>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</si>
  <si>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</si>
  <si>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</si>
  <si>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</si>
  <si>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</si>
  <si>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</si>
  <si>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</si>
  <si>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</si>
  <si>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</si>
  <si>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</si>
  <si>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</si>
  <si>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</si>
  <si>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</si>
  <si>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</si>
  <si>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</si>
  <si>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</si>
  <si>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</si>
  <si>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</si>
  <si>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</si>
  <si>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</si>
  <si>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</si>
  <si>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</si>
  <si>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</si>
  <si>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</si>
  <si>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</si>
  <si>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</si>
  <si>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</si>
  <si>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</si>
  <si>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</si>
  <si>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</si>
  <si>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</si>
  <si>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</si>
  <si>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</si>
  <si>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</si>
  <si>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</si>
  <si>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</si>
  <si>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</si>
  <si>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</si>
  <si>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</si>
  <si>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</si>
  <si>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</si>
  <si>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</si>
  <si>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</si>
  <si>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</si>
  <si>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</si>
  <si>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</si>
  <si>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</si>
  <si>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</si>
  <si>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</si>
  <si>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</si>
  <si>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</si>
  <si>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</si>
  <si>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</si>
  <si>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</si>
  <si>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</si>
  <si>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</si>
  <si>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</si>
  <si>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</si>
  <si>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</si>
  <si>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</si>
  <si>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</si>
  <si>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</si>
  <si>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</si>
  <si>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</si>
  <si>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</si>
  <si>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</si>
  <si>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</si>
  <si>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</si>
  <si>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</si>
  <si>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</si>
  <si>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</si>
  <si>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</si>
  <si>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</si>
  <si>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</si>
  <si>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</si>
  <si>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</si>
  <si>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</si>
  <si>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</si>
  <si>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</si>
  <si>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</si>
  <si>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</si>
  <si>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</si>
  <si>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</si>
  <si>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</si>
  <si>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</si>
  <si>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</si>
  <si>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</si>
  <si>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</si>
  <si>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</si>
  <si>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</si>
  <si>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</si>
  <si>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</si>
  <si>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</si>
  <si>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</si>
  <si>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</si>
  <si>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</si>
  <si>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</si>
  <si>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</si>
  <si>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</si>
  <si>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</si>
  <si>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</si>
  <si>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</si>
  <si>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</si>
  <si>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</si>
  <si>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</si>
  <si>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</si>
  <si>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</si>
  <si>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</si>
  <si>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</si>
  <si>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</si>
  <si>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</si>
  <si>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</si>
  <si>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</si>
  <si>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</si>
  <si>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</si>
  <si>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</si>
  <si>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</si>
  <si>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</si>
  <si>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</si>
  <si>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</si>
  <si>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</si>
  <si>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</si>
  <si>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</si>
  <si>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</si>
  <si>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</si>
  <si>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</si>
  <si>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</si>
  <si>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</si>
  <si>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</si>
  <si>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</si>
  <si>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</si>
  <si>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</si>
  <si>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</si>
  <si>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</si>
  <si>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</si>
  <si>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</si>
  <si>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</si>
  <si>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</si>
  <si>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</si>
  <si>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</si>
  <si>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</si>
  <si>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</si>
  <si>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</si>
  <si>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</si>
  <si>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</si>
  <si>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</si>
  <si>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</si>
  <si>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</si>
  <si>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</si>
  <si>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</si>
  <si>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</si>
  <si>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</si>
  <si>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</si>
  <si>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</si>
  <si>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</si>
  <si>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</si>
  <si>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</si>
  <si>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</si>
  <si>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</si>
  <si>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</si>
  <si>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</si>
  <si>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</si>
  <si>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</si>
  <si>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</si>
  <si>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</si>
  <si>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</si>
  <si>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</si>
  <si>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</si>
  <si>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</si>
  <si>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</si>
  <si>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</si>
  <si>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</si>
  <si>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</si>
  <si>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</si>
  <si>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</si>
  <si>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</si>
  <si>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</si>
  <si>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</si>
  <si>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</si>
  <si>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</si>
  <si>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</si>
  <si>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</si>
  <si>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</si>
  <si>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</si>
  <si>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</si>
  <si>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</si>
  <si>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</si>
  <si>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</si>
  <si>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</si>
  <si>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</si>
  <si>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</si>
  <si>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</si>
  <si>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</si>
  <si>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</si>
  <si>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</si>
  <si>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</si>
  <si>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</si>
  <si>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</si>
  <si>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</si>
  <si>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</si>
  <si>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</si>
  <si>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</si>
  <si>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</si>
  <si>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</si>
  <si>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</si>
  <si>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</si>
  <si>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</si>
  <si>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</si>
  <si>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</si>
  <si>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</si>
  <si>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</si>
  <si>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</si>
  <si>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</si>
  <si>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</si>
  <si>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</si>
  <si>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</si>
  <si>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</si>
  <si>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</si>
  <si>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</si>
  <si>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</si>
  <si>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</si>
  <si>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</si>
  <si>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</si>
  <si>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</si>
  <si>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</si>
  <si>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</si>
  <si>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</si>
  <si>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</si>
  <si>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</si>
  <si>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</si>
  <si>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</si>
  <si>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</si>
  <si>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</si>
  <si>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</si>
  <si>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</si>
  <si>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</si>
  <si>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</si>
  <si>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</si>
  <si>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</si>
  <si>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</si>
  <si>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</si>
  <si>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</si>
  <si>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</si>
  <si>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</si>
  <si>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</si>
  <si>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</si>
  <si>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</si>
  <si>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</si>
  <si>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</si>
  <si>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</si>
  <si>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</si>
  <si>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</si>
  <si>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</si>
  <si>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</si>
  <si>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</si>
  <si>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</si>
  <si>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</si>
  <si>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</si>
  <si>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</si>
  <si>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</si>
  <si>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</si>
  <si>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</si>
  <si>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</si>
  <si>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</si>
  <si>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</si>
  <si>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</si>
  <si>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</si>
  <si>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</si>
  <si>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</si>
  <si>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</si>
  <si>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</si>
  <si>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</si>
  <si>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</si>
  <si>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</si>
  <si>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</si>
  <si>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</si>
  <si>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</si>
  <si>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</si>
  <si>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</si>
  <si>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</si>
  <si>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</si>
  <si>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</si>
  <si>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</si>
  <si>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</si>
  <si>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</si>
  <si>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</si>
  <si>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</si>
  <si>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</si>
  <si>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</si>
  <si>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</si>
  <si>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</si>
  <si>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</si>
  <si>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</si>
  <si>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</si>
  <si>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</si>
  <si>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</si>
  <si>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</si>
  <si>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</si>
  <si>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</si>
  <si>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</si>
  <si>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</si>
  <si>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</si>
  <si>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</si>
  <si>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</si>
  <si>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</si>
  <si>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</si>
  <si>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</si>
  <si>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</si>
  <si>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</si>
  <si>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</si>
  <si>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</si>
  <si>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</si>
  <si>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</si>
  <si>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</si>
  <si>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</si>
  <si>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</si>
  <si>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</si>
  <si>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</si>
  <si>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</si>
  <si>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</si>
  <si>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</si>
  <si>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</si>
  <si>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</si>
  <si>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</si>
  <si>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</si>
  <si>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</si>
  <si>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</si>
  <si>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</si>
  <si>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</si>
  <si>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</si>
  <si>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</si>
  <si>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</si>
  <si>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</si>
  <si>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</si>
  <si>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</si>
  <si>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</si>
  <si>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</si>
  <si>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</si>
  <si>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</si>
  <si>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</si>
  <si>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</si>
  <si>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</si>
  <si>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</si>
  <si>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</si>
  <si>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</si>
  <si>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</si>
  <si>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</si>
  <si>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</si>
  <si>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</si>
  <si>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</si>
  <si>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</si>
  <si>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</si>
  <si>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</si>
  <si>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</si>
  <si>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</si>
  <si>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</si>
  <si>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</si>
  <si>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</si>
  <si>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</si>
  <si>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</si>
  <si>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</si>
  <si>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</si>
  <si>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</si>
  <si>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</si>
  <si>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</si>
  <si>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</si>
  <si>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</si>
  <si>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</si>
  <si>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</si>
  <si>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</si>
  <si>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</si>
  <si>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</si>
  <si>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</si>
  <si>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</si>
  <si>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</si>
  <si>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</si>
  <si>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</si>
  <si>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</si>
  <si>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</si>
  <si>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</si>
  <si>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</si>
  <si>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</si>
  <si>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</si>
  <si>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</si>
  <si>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</si>
  <si>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</si>
  <si>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</si>
  <si>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</si>
  <si>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</si>
  <si>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</si>
  <si>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</si>
  <si>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</si>
  <si>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</si>
  <si>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</si>
  <si>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</si>
  <si>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</si>
  <si>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</si>
  <si>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</si>
  <si>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</si>
  <si>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</si>
  <si>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</si>
  <si>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</si>
  <si>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</si>
  <si>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</si>
  <si>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</si>
  <si>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</si>
  <si>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</si>
  <si>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</si>
  <si>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</si>
  <si>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</si>
  <si>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</si>
  <si>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</si>
  <si>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</si>
  <si>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</si>
  <si>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</si>
  <si>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</si>
  <si>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</si>
  <si>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</si>
  <si>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</si>
  <si>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</si>
  <si>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</si>
  <si>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</si>
  <si>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</si>
  <si>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</si>
  <si>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</si>
  <si>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</si>
  <si>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</si>
  <si>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</si>
  <si>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</si>
  <si>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</si>
  <si>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</si>
  <si>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</si>
  <si>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</si>
  <si>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</si>
  <si>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</si>
  <si>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</si>
  <si>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</si>
  <si>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</si>
  <si>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</si>
  <si>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</si>
  <si>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</si>
  <si>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</si>
  <si>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</si>
  <si>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</si>
  <si>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</si>
  <si>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</si>
  <si>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</si>
  <si>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</si>
  <si>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</si>
  <si>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</si>
  <si>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</si>
  <si>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</si>
  <si>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</si>
  <si>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</si>
  <si>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</si>
  <si>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</si>
  <si>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</si>
  <si>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</si>
  <si>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</si>
  <si>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</si>
  <si>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</si>
  <si>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</si>
  <si>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</si>
  <si>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</si>
  <si>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</si>
  <si>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</si>
  <si>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</si>
  <si>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</si>
  <si>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</si>
  <si>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</si>
  <si>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</si>
  <si>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</si>
  <si>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</si>
  <si>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</si>
  <si>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</si>
  <si>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</si>
  <si>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</si>
  <si>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</si>
  <si>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</si>
  <si>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</si>
  <si>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</si>
  <si>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</si>
  <si>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</si>
  <si>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</si>
  <si>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</si>
  <si>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</si>
  <si>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</si>
  <si>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</si>
  <si>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</si>
  <si>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</si>
  <si>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</si>
  <si>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</si>
  <si>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</si>
  <si>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</si>
  <si>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</si>
  <si>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</si>
  <si>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</si>
  <si>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</si>
  <si>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</si>
  <si>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</si>
  <si>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</si>
  <si>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</si>
  <si>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</si>
  <si>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</si>
  <si>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</si>
  <si>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</si>
  <si>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</si>
  <si>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</si>
  <si>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</si>
  <si>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</si>
  <si>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</si>
  <si>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</si>
  <si>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</si>
  <si>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</si>
  <si>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</si>
  <si>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</si>
  <si>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</si>
  <si>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</si>
  <si>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</si>
  <si>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</si>
  <si>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</si>
  <si>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</si>
  <si>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</si>
  <si>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</si>
  <si>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</si>
  <si>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</si>
  <si>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</si>
  <si>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</si>
  <si>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</si>
  <si>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</si>
  <si>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</si>
  <si>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</si>
  <si>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</si>
  <si>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</si>
  <si>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</si>
  <si>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</si>
  <si>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</si>
  <si>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</si>
  <si>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</si>
  <si>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</si>
  <si>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</si>
  <si>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</si>
  <si>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</si>
  <si>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</si>
  <si>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</si>
  <si>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</si>
  <si>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</si>
  <si>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</si>
  <si>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</si>
  <si>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</si>
  <si>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</si>
  <si>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</si>
  <si>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</si>
  <si>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</si>
  <si>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</si>
  <si>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</si>
  <si>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</si>
  <si>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</si>
  <si>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</si>
  <si>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</si>
  <si>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</si>
  <si>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</si>
  <si>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</si>
  <si>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</si>
  <si>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</si>
  <si>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</si>
  <si>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</si>
  <si>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</si>
  <si>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</si>
  <si>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</si>
  <si>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</si>
  <si>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</si>
  <si>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</si>
  <si>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</si>
  <si>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</si>
  <si>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</si>
  <si>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</si>
  <si>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</si>
  <si>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</si>
  <si>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</si>
  <si>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</si>
  <si>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</si>
  <si>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</si>
  <si>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</si>
  <si>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</si>
  <si>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</si>
  <si>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</si>
  <si>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</si>
  <si>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</si>
  <si>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</si>
  <si>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</si>
  <si>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</si>
  <si>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</si>
  <si>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</si>
  <si>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</si>
  <si>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</si>
  <si>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</si>
  <si>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</si>
  <si>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</si>
  <si>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</si>
  <si>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</si>
  <si>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</si>
  <si>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</si>
  <si>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</si>
  <si>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</si>
  <si>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</si>
  <si>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</si>
  <si>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</si>
  <si>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</si>
  <si>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</si>
  <si>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</si>
  <si>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</si>
  <si>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</si>
  <si>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</si>
  <si>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</si>
  <si>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</si>
  <si>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</si>
  <si>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</si>
  <si>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</si>
  <si>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</si>
  <si>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</si>
  <si>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</si>
  <si>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</si>
  <si>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</si>
  <si>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</si>
  <si>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</si>
  <si>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</si>
  <si>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</si>
  <si>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</si>
  <si>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</si>
  <si>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</si>
  <si>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</si>
  <si>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</si>
  <si>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</si>
  <si>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</si>
  <si>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</si>
  <si>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</si>
  <si>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</si>
  <si>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</si>
  <si>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</si>
  <si>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</si>
  <si>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</si>
  <si>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</si>
  <si>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</si>
  <si>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</si>
  <si>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</si>
  <si>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</si>
  <si>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</si>
  <si>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</si>
  <si>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</si>
  <si>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</si>
  <si>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</si>
  <si>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</si>
  <si>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</si>
  <si>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</si>
  <si>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</si>
  <si>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</si>
  <si>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</si>
  <si>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</si>
  <si>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</si>
  <si>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</si>
  <si>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</si>
  <si>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</si>
  <si>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</si>
  <si>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</si>
  <si>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</si>
  <si>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</si>
  <si>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</si>
  <si>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</si>
  <si>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</si>
  <si>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</si>
  <si>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</si>
  <si>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</si>
  <si>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</si>
  <si>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</si>
  <si>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</si>
  <si>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</si>
  <si>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</si>
  <si>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</si>
  <si>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</si>
  <si>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</si>
  <si>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</si>
  <si>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</si>
  <si>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</si>
  <si>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</si>
  <si>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</si>
  <si>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</si>
  <si>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</si>
  <si>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</si>
  <si>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</si>
  <si>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</si>
  <si>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</si>
  <si>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</si>
  <si>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</si>
  <si>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</si>
  <si>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</si>
  <si>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</si>
  <si>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</si>
  <si>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</si>
  <si>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</si>
  <si>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</si>
  <si>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</si>
  <si>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</si>
  <si>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</si>
  <si>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</si>
  <si>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</si>
  <si>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</si>
  <si>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</si>
  <si>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</si>
  <si>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</si>
  <si>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</si>
  <si>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</si>
  <si>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</si>
  <si>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</si>
  <si>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</si>
  <si>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</si>
  <si>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</si>
  <si>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</si>
  <si>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</si>
  <si>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</si>
  <si>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</si>
  <si>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</si>
  <si>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</si>
  <si>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</si>
  <si>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</si>
  <si>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</si>
  <si>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</si>
  <si>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</si>
  <si>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</si>
  <si>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</si>
  <si>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</si>
  <si>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</si>
  <si>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</si>
  <si>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</si>
  <si>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</si>
  <si>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</si>
  <si>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</si>
  <si>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</si>
  <si>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</si>
  <si>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</si>
  <si>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</si>
  <si>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</si>
  <si>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</si>
  <si>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</si>
  <si>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</si>
  <si>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</si>
  <si>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</si>
  <si>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</si>
  <si>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</si>
  <si>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</si>
  <si>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</si>
  <si>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</si>
  <si>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</si>
  <si>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</si>
  <si>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</si>
  <si>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</si>
  <si>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</si>
  <si>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</si>
  <si>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</si>
  <si>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</si>
  <si>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</si>
  <si>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</si>
  <si>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</si>
  <si>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</si>
  <si>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</si>
  <si>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</si>
  <si>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</si>
  <si>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</si>
  <si>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</si>
  <si>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</si>
  <si>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</si>
  <si>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</si>
  <si>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</si>
  <si>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</si>
  <si>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</si>
  <si>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</si>
  <si>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</si>
  <si>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</si>
  <si>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</si>
  <si>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</si>
  <si>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</si>
  <si>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</si>
  <si>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</si>
  <si>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</si>
  <si>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</si>
  <si>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</si>
  <si>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</si>
  <si>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</si>
  <si>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</si>
  <si>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</si>
  <si>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</si>
  <si>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</si>
  <si>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</si>
  <si>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</si>
  <si>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</si>
  <si>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</si>
  <si>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</si>
  <si>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</si>
  <si>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</si>
  <si>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</si>
  <si>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</si>
  <si>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</si>
  <si>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</si>
  <si>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</si>
  <si>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</si>
  <si>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</si>
  <si>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</si>
  <si>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</si>
  <si>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</si>
  <si>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</si>
  <si>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</si>
  <si>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</si>
  <si>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</si>
  <si>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</si>
  <si>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</si>
  <si>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</si>
  <si>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</si>
  <si>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</si>
  <si>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</si>
  <si>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</si>
  <si>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</si>
  <si>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</si>
  <si>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</si>
  <si>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</si>
  <si>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</si>
  <si>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</si>
  <si>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</si>
  <si>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</si>
  <si>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</si>
  <si>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</si>
  <si>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</si>
  <si>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</si>
  <si>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</si>
  <si>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</si>
  <si>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</si>
  <si>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</si>
  <si>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</si>
  <si>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</si>
  <si>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</si>
  <si>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</si>
  <si>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</si>
  <si>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</si>
  <si>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</si>
  <si>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</si>
  <si>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</si>
  <si>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</si>
  <si>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</si>
  <si>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</si>
  <si>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</si>
  <si>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</si>
  <si>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</si>
  <si>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</si>
  <si>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</si>
  <si>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</si>
  <si>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</si>
  <si>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</si>
  <si>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</si>
  <si>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</si>
  <si>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</si>
  <si>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</si>
  <si>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</si>
  <si>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</si>
  <si>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</si>
  <si>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</si>
  <si>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</si>
  <si>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</si>
  <si>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</si>
  <si>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</si>
  <si>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</si>
  <si>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</si>
  <si>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</si>
  <si>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</si>
  <si>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</si>
  <si>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</si>
  <si>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</si>
  <si>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</si>
  <si>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</si>
  <si>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</si>
  <si>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</si>
  <si>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</si>
  <si>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</si>
  <si>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</si>
  <si>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</si>
  <si>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</si>
  <si>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</si>
  <si>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</si>
  <si>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</si>
  <si>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</si>
  <si>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</si>
  <si>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</si>
  <si>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</si>
  <si>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</si>
  <si>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</si>
  <si>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</si>
  <si>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</si>
  <si>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</si>
  <si>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</si>
  <si>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</si>
  <si>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</si>
  <si>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</si>
  <si>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</si>
  <si>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</si>
  <si>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</si>
  <si>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</si>
  <si>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</si>
  <si>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</si>
  <si>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</si>
  <si>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</si>
  <si>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</si>
  <si>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</si>
  <si>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</si>
  <si>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</si>
  <si>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</si>
  <si>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</si>
  <si>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</si>
  <si>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</si>
  <si>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</si>
  <si>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</si>
  <si>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</si>
  <si>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</si>
  <si>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</si>
  <si>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</si>
  <si>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</si>
  <si>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</si>
  <si>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</si>
  <si>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</si>
  <si>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</si>
  <si>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</si>
  <si>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</si>
  <si>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</si>
  <si>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</si>
  <si>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</si>
  <si>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</si>
  <si>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</si>
  <si>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</si>
  <si>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</si>
  <si>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</si>
  <si>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</si>
  <si>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</si>
  <si>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</si>
  <si>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</si>
  <si>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</si>
  <si>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</si>
  <si>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</si>
  <si>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</si>
  <si>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</si>
  <si>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</si>
  <si>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</si>
  <si>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</si>
  <si>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</si>
  <si>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</si>
  <si>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</si>
  <si>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</si>
  <si>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</si>
  <si>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</si>
  <si>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</si>
  <si>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</si>
  <si>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</si>
  <si>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</si>
  <si>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</si>
  <si>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</si>
  <si>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</si>
  <si>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</si>
  <si>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</si>
  <si>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</si>
  <si>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</si>
  <si>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</si>
  <si>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</si>
  <si>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</si>
  <si>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</si>
  <si>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</si>
  <si>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</si>
  <si>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</si>
  <si>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</si>
  <si>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</si>
  <si>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</si>
  <si>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</si>
  <si>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</si>
  <si>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</si>
  <si>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</si>
  <si>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</si>
  <si>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</si>
  <si>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</si>
  <si>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</si>
  <si>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</si>
  <si>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</si>
  <si>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</si>
  <si>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</si>
  <si>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</si>
  <si>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</si>
  <si>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</si>
  <si>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</si>
  <si>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</si>
  <si>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</si>
  <si>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</si>
  <si>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</si>
  <si>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</si>
  <si>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</si>
  <si>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</si>
  <si>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</si>
  <si>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</si>
  <si>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</si>
  <si>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</si>
  <si>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</si>
  <si>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</si>
  <si>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</si>
  <si>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</si>
  <si>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</si>
  <si>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</si>
  <si>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</si>
  <si>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</si>
  <si>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</si>
  <si>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</si>
  <si>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</si>
  <si>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</si>
  <si>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</si>
  <si>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</si>
  <si>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</si>
  <si>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</si>
  <si>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</si>
  <si>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</si>
  <si>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</si>
  <si>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</si>
  <si>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</si>
  <si>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</si>
  <si>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</si>
  <si>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</si>
  <si>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</si>
  <si>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</si>
  <si>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</si>
  <si>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</si>
  <si>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</si>
  <si>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</si>
  <si>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</si>
  <si>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</si>
  <si>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</si>
  <si>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</si>
  <si>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</si>
  <si>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</si>
  <si>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</si>
  <si>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</si>
  <si>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</si>
  <si>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</si>
  <si>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</si>
  <si>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</si>
  <si>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</si>
  <si>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</si>
  <si>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</si>
  <si>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</si>
  <si>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</si>
  <si>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</si>
  <si>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</si>
  <si>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</si>
  <si>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</si>
  <si>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</si>
  <si>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</si>
  <si>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</si>
  <si>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</si>
  <si>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</si>
  <si>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</si>
  <si>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</si>
  <si>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</si>
  <si>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</si>
  <si>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</si>
  <si>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</si>
  <si>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</si>
  <si>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</si>
  <si>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</si>
  <si>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</si>
  <si>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</si>
  <si>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</si>
  <si>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</si>
  <si>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</si>
  <si>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</si>
  <si>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</si>
  <si>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</si>
  <si>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</si>
  <si>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</si>
  <si>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</si>
  <si>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</si>
  <si>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</si>
  <si>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</si>
  <si>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</si>
  <si>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</si>
  <si>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</si>
  <si>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</si>
  <si>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</si>
  <si>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</si>
  <si>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</si>
  <si>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</si>
  <si>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</si>
  <si>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</si>
  <si>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</si>
  <si>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</si>
  <si>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</si>
  <si>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</si>
  <si>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</si>
  <si>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</si>
  <si>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</si>
  <si>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</si>
  <si>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</si>
  <si>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</si>
  <si>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</si>
  <si>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</si>
  <si>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</si>
  <si>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</si>
  <si>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</si>
  <si>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</si>
  <si>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</si>
  <si>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</si>
  <si>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</si>
  <si>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</si>
  <si>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</si>
  <si>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</si>
  <si>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</si>
  <si>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</si>
  <si>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</si>
  <si>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</si>
  <si>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</si>
  <si>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</si>
  <si>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</si>
  <si>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</si>
  <si>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</si>
  <si>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</si>
  <si>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</si>
  <si>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</si>
  <si>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</si>
  <si>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</si>
  <si>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</si>
  <si>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</si>
  <si>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</si>
  <si>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</si>
  <si>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</si>
  <si>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</si>
  <si>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</si>
  <si>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</si>
  <si>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</si>
  <si>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</si>
  <si>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</si>
  <si>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</si>
  <si>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</si>
  <si>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</si>
  <si>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</si>
  <si>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</si>
  <si>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</si>
  <si>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</si>
  <si>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</si>
  <si>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</si>
  <si>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</si>
  <si>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</si>
  <si>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</si>
  <si>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</si>
  <si>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</si>
  <si>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</si>
  <si>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</si>
  <si>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</si>
  <si>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</si>
  <si>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</si>
  <si>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</si>
  <si>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</si>
  <si>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</si>
  <si>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</si>
  <si>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</si>
  <si>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</si>
  <si>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</si>
  <si>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</si>
  <si>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</si>
  <si>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</si>
  <si>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</si>
  <si>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</si>
  <si>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</si>
  <si>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</si>
  <si>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</si>
  <si>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</si>
  <si>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</si>
  <si>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</si>
  <si>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</si>
  <si>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</si>
  <si>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</si>
  <si>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</si>
  <si>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</si>
  <si>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</si>
  <si>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</si>
  <si>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</si>
  <si>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</si>
  <si>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</si>
  <si>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</si>
  <si>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</si>
  <si>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</si>
  <si>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</si>
  <si>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</si>
  <si>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</si>
  <si>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</si>
  <si>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</si>
  <si>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</si>
  <si>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</si>
  <si>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</si>
  <si>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</si>
  <si>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</si>
  <si>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</si>
  <si>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</si>
  <si>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</si>
  <si>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</si>
  <si>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</si>
  <si>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</si>
  <si>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</si>
  <si>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</si>
  <si>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</si>
  <si>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</si>
  <si>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</si>
  <si>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</si>
  <si>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</si>
  <si>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</si>
  <si>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</si>
  <si>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</si>
  <si>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</si>
  <si>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</si>
  <si>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</si>
  <si>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</si>
  <si>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</si>
  <si>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</si>
  <si>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</si>
  <si>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</si>
  <si>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</si>
  <si>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</si>
  <si>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</si>
  <si>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</si>
  <si>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</si>
  <si>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</si>
  <si>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</si>
  <si>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</si>
  <si>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</si>
  <si>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</si>
  <si>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</si>
  <si>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</si>
  <si>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</si>
  <si>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</si>
  <si>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</si>
  <si>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</si>
  <si>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</si>
  <si>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</si>
  <si>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</si>
  <si>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</si>
  <si>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</si>
  <si>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</si>
  <si>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</si>
  <si>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</si>
  <si>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</si>
  <si>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</si>
  <si>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</si>
  <si>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</si>
  <si>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</si>
  <si>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</si>
  <si>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</si>
  <si>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</si>
  <si>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</si>
  <si>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</si>
  <si>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</si>
  <si>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</si>
  <si>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</si>
  <si>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</si>
  <si>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</si>
  <si>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</si>
  <si>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</si>
  <si>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</si>
  <si>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</si>
  <si>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</si>
  <si>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</si>
  <si>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</si>
  <si>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</si>
  <si>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</si>
  <si>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</si>
  <si>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</si>
  <si>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</si>
  <si>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</si>
  <si>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</si>
  <si>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</si>
  <si>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</si>
  <si>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</si>
  <si>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</si>
  <si>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</si>
  <si>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</si>
  <si>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</si>
  <si>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</si>
  <si>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</si>
  <si>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</si>
  <si>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</si>
  <si>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</si>
  <si>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</si>
  <si>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</si>
  <si>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</si>
  <si>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</si>
  <si>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</si>
  <si>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</si>
  <si>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</si>
  <si>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</si>
  <si>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</si>
  <si>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</si>
  <si>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</si>
  <si>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</si>
  <si>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</si>
  <si>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</si>
  <si>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</si>
  <si>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</si>
  <si>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</si>
  <si>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</si>
  <si>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</si>
  <si>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</si>
  <si>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</si>
  <si>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</si>
  <si>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</si>
  <si>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</si>
  <si>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</si>
  <si>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</si>
  <si>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</si>
  <si>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</si>
  <si>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</si>
  <si>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</si>
  <si>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</si>
  <si>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</si>
  <si>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</si>
  <si>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</si>
  <si>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</si>
  <si>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</si>
  <si>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</si>
  <si>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</si>
  <si>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</si>
  <si>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</si>
  <si>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</si>
  <si>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</si>
  <si>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</si>
  <si>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</si>
  <si>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</si>
  <si>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</si>
  <si>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</si>
  <si>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</si>
  <si>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</si>
  <si>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</si>
  <si>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</si>
  <si>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</si>
  <si>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</si>
  <si>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</si>
  <si>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</si>
  <si>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</si>
  <si>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</si>
  <si>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</si>
  <si>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</si>
  <si>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</si>
  <si>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</si>
  <si>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</si>
  <si>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</si>
  <si>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</si>
  <si>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</si>
  <si>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</si>
  <si>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</si>
  <si>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</si>
  <si>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</si>
  <si>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</si>
  <si>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</si>
  <si>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</si>
  <si>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</si>
  <si>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</si>
  <si>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</si>
  <si>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</si>
  <si>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</si>
  <si>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</si>
  <si>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</si>
  <si>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</si>
  <si>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</si>
  <si>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</si>
  <si>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</si>
  <si>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</si>
  <si>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</si>
  <si>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</si>
  <si>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</si>
  <si>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</si>
  <si>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</si>
  <si>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</si>
  <si>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</si>
  <si>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</si>
  <si>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</si>
  <si>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</si>
  <si>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</si>
  <si>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</si>
  <si>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</si>
  <si>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</si>
  <si>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</si>
  <si>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</si>
  <si>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</si>
  <si>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</si>
  <si>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</si>
  <si>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</si>
  <si>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</si>
  <si>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</si>
  <si>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</si>
  <si>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</si>
  <si>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</si>
  <si>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</si>
  <si>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</si>
  <si>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</si>
  <si>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</si>
  <si>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</si>
  <si>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</si>
  <si>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</si>
  <si>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</si>
  <si>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</si>
  <si>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</si>
  <si>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</si>
  <si>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</si>
  <si>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</si>
  <si>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</si>
  <si>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</si>
  <si>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</si>
  <si>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</si>
  <si>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</si>
  <si>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</si>
  <si>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</si>
  <si>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</si>
  <si>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</si>
  <si>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</si>
  <si>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</si>
  <si>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</si>
  <si>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</si>
  <si>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</si>
  <si>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</si>
  <si>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</si>
  <si>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</si>
  <si>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</si>
  <si>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</si>
  <si>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</si>
  <si>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</si>
  <si>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</si>
  <si>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</si>
  <si>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</si>
  <si>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</si>
  <si>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</si>
  <si>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</si>
  <si>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</si>
  <si>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</si>
  <si>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</si>
  <si>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</si>
  <si>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</si>
  <si>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</si>
  <si>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</si>
  <si>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</si>
  <si>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</si>
  <si>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</si>
  <si>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</si>
  <si>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</si>
  <si>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</si>
  <si>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</si>
  <si>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</si>
  <si>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</si>
  <si>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</si>
  <si>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</si>
  <si>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</si>
  <si>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</si>
  <si>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</si>
  <si>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</si>
  <si>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</si>
  <si>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</si>
  <si>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</si>
  <si>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</si>
  <si>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</si>
  <si>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</si>
  <si>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</si>
  <si>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</si>
  <si>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</si>
  <si>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</si>
  <si>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</si>
  <si>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</si>
  <si>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</si>
  <si>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</si>
  <si>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</si>
  <si>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</si>
  <si>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</si>
  <si>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</si>
  <si>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</si>
  <si>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</si>
  <si>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</si>
  <si>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</si>
  <si>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</si>
  <si>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</si>
  <si>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</si>
  <si>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</si>
  <si>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</si>
  <si>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</si>
  <si>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</si>
  <si>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</si>
  <si>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</si>
  <si>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</si>
  <si>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</si>
  <si>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</si>
  <si>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</si>
  <si>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</si>
  <si>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</si>
  <si>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</si>
  <si>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</si>
  <si>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</si>
  <si>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</si>
  <si>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</si>
  <si>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</si>
  <si>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</si>
  <si>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</si>
  <si>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</si>
  <si>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</si>
  <si>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</si>
  <si>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</si>
  <si>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</si>
  <si>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</si>
  <si>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</si>
  <si>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</si>
  <si>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</si>
  <si>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</si>
  <si>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</si>
  <si>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</si>
  <si>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</si>
  <si>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</si>
  <si>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</si>
  <si>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</si>
  <si>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</si>
  <si>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</si>
  <si>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</si>
  <si>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</si>
  <si>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</si>
  <si>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</si>
  <si>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</si>
  <si>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</si>
  <si>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</si>
  <si>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</si>
  <si>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</si>
  <si>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</si>
  <si>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</si>
  <si>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</si>
  <si>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</si>
  <si>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</si>
  <si>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</si>
  <si>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</si>
  <si>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</si>
  <si>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</si>
  <si>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</si>
  <si>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</si>
  <si>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</si>
  <si>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</si>
  <si>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</si>
  <si>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</si>
  <si>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</si>
  <si>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</si>
  <si>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</si>
  <si>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</si>
  <si>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</si>
  <si>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</si>
  <si>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</si>
  <si>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</si>
  <si>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</si>
  <si>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</si>
  <si>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</si>
  <si>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</si>
  <si>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</si>
  <si>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</si>
  <si>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</si>
  <si>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</si>
  <si>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</si>
  <si>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</si>
  <si>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</si>
  <si>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</si>
  <si>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</si>
  <si>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</si>
  <si>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</si>
  <si>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</si>
  <si>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</si>
  <si>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</si>
  <si>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</si>
  <si>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</si>
  <si>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</si>
  <si>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</si>
  <si>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</si>
  <si>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</si>
  <si>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</si>
  <si>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</si>
  <si>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</si>
  <si>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</si>
  <si>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</si>
  <si>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</si>
  <si>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</si>
  <si>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</si>
  <si>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</si>
  <si>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</si>
  <si>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</si>
  <si>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</si>
  <si>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</si>
  <si>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</si>
  <si>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</si>
  <si>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</si>
  <si>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</si>
  <si>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</si>
  <si>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</si>
  <si>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</si>
  <si>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</si>
  <si>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</si>
  <si>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</si>
  <si>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</si>
  <si>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</si>
  <si>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</si>
  <si>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</si>
  <si>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</si>
  <si>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</si>
  <si>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</si>
  <si>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</si>
  <si>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</si>
  <si>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</si>
  <si>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</si>
  <si>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</si>
  <si>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</si>
  <si>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</si>
  <si>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</si>
  <si>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</si>
  <si>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</si>
  <si>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</si>
  <si>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</si>
  <si>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</si>
  <si>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</si>
  <si>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</si>
  <si>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</si>
  <si>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</si>
  <si>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</si>
  <si>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</si>
  <si>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</si>
  <si>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</si>
  <si>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</si>
  <si>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</si>
  <si>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</si>
  <si>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</si>
  <si>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</si>
  <si>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</si>
  <si>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</si>
  <si>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</si>
  <si>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</si>
  <si>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</si>
  <si>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</si>
  <si>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</si>
  <si>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</si>
  <si>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</si>
  <si>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</si>
  <si>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</si>
  <si>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</si>
  <si>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</si>
  <si>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</si>
  <si>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</si>
  <si>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</si>
  <si>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</si>
  <si>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</si>
  <si>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</si>
  <si>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</si>
  <si>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</si>
  <si>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</si>
  <si>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</si>
  <si>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</si>
  <si>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</si>
  <si>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</si>
  <si>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</si>
  <si>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</si>
  <si>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</si>
  <si>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</si>
  <si>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</si>
  <si>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</si>
  <si>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</si>
  <si>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</si>
  <si>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</si>
  <si>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</si>
  <si>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</si>
  <si>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</si>
  <si>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</si>
  <si>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</si>
  <si>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</si>
  <si>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</si>
  <si>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</si>
  <si>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</si>
  <si>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</si>
  <si>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</si>
  <si>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</si>
  <si>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</si>
  <si>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</si>
  <si>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</si>
  <si>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</si>
  <si>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</si>
  <si>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</si>
  <si>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</si>
  <si>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</si>
  <si>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</si>
  <si>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</si>
  <si>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</si>
  <si>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</si>
  <si>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</si>
  <si>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</si>
  <si>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</si>
  <si>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</si>
  <si>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</si>
  <si>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</si>
  <si>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</si>
  <si>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</si>
  <si>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</si>
  <si>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</si>
  <si>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</si>
  <si>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</si>
  <si>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</si>
  <si>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</si>
  <si>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</si>
  <si>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</si>
  <si>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</si>
  <si>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</si>
  <si>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</si>
  <si>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</si>
  <si>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</si>
  <si>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</si>
  <si>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</si>
  <si>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</si>
  <si>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</si>
  <si>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</si>
  <si>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</si>
  <si>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</si>
  <si>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</si>
  <si>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</si>
  <si>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</si>
  <si>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</si>
  <si>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</si>
  <si>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</si>
  <si>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</si>
  <si>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</si>
  <si>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</si>
  <si>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</si>
  <si>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</si>
  <si>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</si>
  <si>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</si>
  <si>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</si>
  <si>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</si>
  <si>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</si>
  <si>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</si>
  <si>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</si>
  <si>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</si>
  <si>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</si>
  <si>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</si>
  <si>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</si>
  <si>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</si>
  <si>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</si>
  <si>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</si>
  <si>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</si>
  <si>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</si>
  <si>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</si>
  <si>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</si>
  <si>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</si>
  <si>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</si>
  <si>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</si>
  <si>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</si>
  <si>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</si>
  <si>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</si>
  <si>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</si>
  <si>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</si>
  <si>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</si>
  <si>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</si>
  <si>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</si>
  <si>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</si>
  <si>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</si>
  <si>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</si>
  <si>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</si>
  <si>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</si>
  <si>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</si>
  <si>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</si>
  <si>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</si>
  <si>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</si>
  <si>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</si>
  <si>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</si>
  <si>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</si>
  <si>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</si>
  <si>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</si>
  <si>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</si>
  <si>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</si>
  <si>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</si>
  <si>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</si>
  <si>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</si>
  <si>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</si>
  <si>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</si>
  <si>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</si>
  <si>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</si>
  <si>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</si>
  <si>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</si>
  <si>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</si>
  <si>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</si>
  <si>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</si>
  <si>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</si>
  <si>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</si>
  <si>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</si>
  <si>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</si>
  <si>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</si>
  <si>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</si>
  <si>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</si>
  <si>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</si>
  <si>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</si>
  <si>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</si>
  <si>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</si>
  <si>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</si>
  <si>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</si>
  <si>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</si>
  <si>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</si>
  <si>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</si>
  <si>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</si>
  <si>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</si>
  <si>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</si>
  <si>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</si>
  <si>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</si>
  <si>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</si>
  <si>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</si>
  <si>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</si>
  <si>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</si>
  <si>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</si>
  <si>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</si>
  <si>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</si>
  <si>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</si>
  <si>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</si>
  <si>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</si>
  <si>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</si>
  <si>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</si>
  <si>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</si>
  <si>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</si>
  <si>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</si>
  <si>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</si>
  <si>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</si>
  <si>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</si>
  <si>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</si>
  <si>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</si>
  <si>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</si>
  <si>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</si>
  <si>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</si>
  <si>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</si>
  <si>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</si>
  <si>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</si>
  <si>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</si>
  <si>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</si>
  <si>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</si>
  <si>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</si>
  <si>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</si>
  <si>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</si>
  <si>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</si>
  <si>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</si>
  <si>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</si>
  <si>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</si>
  <si>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</si>
  <si>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</si>
  <si>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</si>
  <si>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</si>
  <si>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</si>
  <si>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</si>
  <si>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</si>
  <si>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</si>
  <si>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</si>
  <si>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</si>
  <si>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</si>
  <si>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</si>
  <si>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</si>
  <si>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</si>
  <si>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</si>
  <si>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</si>
  <si>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</si>
  <si>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</si>
  <si>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</si>
  <si>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</si>
  <si>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</si>
  <si>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</si>
  <si>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</si>
  <si>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</si>
  <si>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</si>
  <si>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</si>
  <si>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</si>
  <si>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</si>
  <si>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</si>
  <si>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</si>
  <si>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</si>
  <si>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</si>
  <si>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</si>
  <si>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</si>
  <si>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</si>
  <si>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</si>
  <si>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</si>
  <si>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</si>
  <si>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</si>
  <si>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</si>
  <si>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</si>
  <si>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</si>
  <si>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</si>
  <si>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</si>
  <si>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</si>
  <si>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</si>
  <si>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</si>
  <si>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</si>
  <si>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</si>
  <si>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</si>
  <si>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</si>
  <si>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</si>
  <si>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</si>
  <si>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</si>
  <si>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</si>
  <si>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</si>
  <si>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</si>
  <si>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</si>
  <si>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</si>
  <si>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</si>
  <si>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</si>
  <si>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</si>
  <si>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</si>
  <si>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</si>
  <si>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</si>
  <si>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</si>
  <si>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</si>
  <si>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</si>
  <si>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</si>
  <si>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</si>
  <si>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</si>
  <si>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</si>
  <si>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</si>
  <si>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</si>
  <si>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</si>
  <si>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</si>
  <si>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</si>
  <si>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</si>
  <si>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</si>
  <si>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</si>
  <si>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</si>
  <si>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</si>
  <si>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</si>
  <si>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</si>
  <si>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</si>
  <si>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</si>
  <si>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</si>
  <si>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</si>
  <si>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</si>
  <si>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</si>
  <si>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</si>
  <si>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</si>
  <si>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</si>
  <si>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</si>
  <si>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</si>
  <si>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</si>
  <si>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</si>
  <si>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</si>
  <si>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</si>
  <si>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</si>
  <si>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</si>
  <si>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</si>
  <si>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</si>
  <si>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</si>
  <si>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</si>
  <si>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</si>
  <si>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</si>
  <si>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</si>
  <si>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</si>
  <si>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</si>
  <si>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</si>
  <si>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</si>
  <si>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</si>
  <si>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</si>
  <si>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</si>
  <si>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</si>
  <si>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</si>
  <si>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</si>
  <si>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</si>
  <si>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</si>
  <si>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</si>
  <si>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</si>
  <si>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</si>
  <si>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</si>
  <si>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</si>
  <si>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</si>
  <si>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</si>
  <si>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</si>
  <si>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</si>
  <si>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</si>
  <si>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</si>
  <si>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</si>
  <si>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</si>
  <si>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</si>
  <si>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</si>
  <si>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</si>
  <si>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</si>
  <si>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</si>
  <si>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</si>
  <si>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</si>
  <si>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</si>
  <si>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</si>
  <si>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</si>
  <si>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</si>
  <si>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</si>
  <si>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</si>
  <si>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</si>
  <si>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</si>
  <si>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</si>
  <si>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</si>
  <si>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</si>
  <si>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</si>
  <si>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</si>
  <si>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</si>
  <si>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</si>
  <si>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</si>
  <si>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</si>
  <si>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</si>
  <si>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</si>
  <si>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</si>
  <si>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</si>
  <si>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</si>
  <si>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</si>
  <si>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</si>
  <si>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</si>
  <si>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</si>
  <si>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</si>
  <si>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</si>
  <si>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</si>
  <si>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</si>
  <si>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</si>
  <si>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</si>
  <si>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</si>
  <si>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</si>
  <si>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</si>
  <si>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</si>
  <si>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</si>
  <si>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</si>
  <si>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</si>
  <si>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</si>
  <si>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</si>
  <si>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</si>
  <si>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</si>
  <si>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</si>
  <si>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</si>
  <si>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</si>
  <si>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</si>
  <si>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</si>
  <si>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</si>
  <si>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</si>
  <si>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</si>
  <si>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</si>
  <si>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</si>
  <si>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</si>
  <si>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</si>
  <si>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</si>
  <si>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</si>
  <si>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</si>
  <si>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</si>
  <si>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</si>
  <si>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</si>
  <si>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</si>
  <si>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</si>
  <si>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</si>
  <si>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</si>
  <si>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</si>
  <si>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</si>
  <si>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</si>
  <si>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</si>
  <si>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</si>
  <si>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</si>
  <si>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</si>
  <si>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</si>
  <si>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</si>
  <si>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</si>
  <si>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</si>
  <si>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</si>
  <si>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</si>
  <si>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</si>
  <si>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</si>
  <si>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</si>
  <si>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</si>
  <si>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</si>
  <si>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</si>
  <si>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</si>
  <si>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</si>
  <si>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</si>
  <si>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</si>
  <si>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</si>
  <si>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</si>
  <si>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</si>
  <si>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</si>
  <si>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</si>
  <si>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</si>
  <si>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</si>
  <si>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</si>
  <si>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</si>
  <si>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</si>
  <si>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</si>
  <si>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</si>
  <si>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</si>
  <si>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</si>
  <si>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</si>
  <si>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</si>
  <si>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</si>
  <si>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</si>
  <si>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</si>
  <si>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</si>
  <si>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</si>
  <si>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</si>
  <si>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</si>
  <si>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</si>
  <si>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</si>
  <si>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</si>
  <si>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</si>
  <si>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</si>
  <si>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</si>
  <si>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</si>
  <si>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</si>
  <si>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</si>
  <si>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</si>
  <si>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</si>
  <si>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</si>
  <si>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</si>
  <si>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</si>
  <si>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</si>
  <si>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</si>
  <si>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</si>
  <si>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</si>
  <si>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</si>
  <si>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</si>
  <si>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</si>
  <si>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</si>
  <si>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</si>
  <si>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</si>
  <si>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</si>
  <si>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</si>
  <si>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</si>
  <si>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</si>
  <si>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</si>
  <si>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</si>
  <si>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</si>
  <si>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</si>
  <si>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</si>
  <si>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</si>
  <si>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</si>
  <si>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</si>
  <si>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</si>
  <si>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</si>
  <si>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</si>
  <si>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</si>
  <si>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</si>
  <si>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</si>
  <si>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</si>
  <si>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</si>
  <si>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</si>
  <si>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</si>
  <si>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</si>
  <si>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</si>
  <si>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</si>
  <si>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</si>
  <si>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</si>
  <si>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</si>
  <si>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</si>
  <si>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</si>
  <si>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</si>
  <si>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</si>
  <si>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</si>
  <si>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</si>
  <si>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</si>
  <si>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</si>
  <si>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</si>
  <si>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</si>
  <si>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</si>
  <si>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</si>
  <si>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</si>
  <si>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</si>
  <si>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</si>
  <si>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</si>
  <si>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</si>
  <si>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</si>
  <si>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</si>
  <si>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</si>
  <si>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</si>
  <si>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</si>
  <si>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</si>
  <si>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</si>
  <si>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</si>
  <si>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</si>
  <si>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</si>
  <si>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</si>
  <si>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</si>
  <si>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</si>
  <si>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</si>
  <si>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</si>
  <si>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</si>
  <si>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</si>
  <si>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</si>
  <si>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</si>
  <si>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</si>
  <si>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</si>
  <si>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</si>
  <si>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</si>
  <si>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</si>
  <si>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</si>
  <si>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</si>
  <si>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</si>
  <si>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</si>
  <si>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</si>
  <si>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</si>
  <si>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</si>
  <si>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</si>
  <si>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</si>
  <si>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</si>
  <si>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</si>
  <si>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</si>
  <si>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</si>
  <si>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</si>
  <si>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</si>
  <si>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</si>
  <si>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</si>
  <si>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</si>
  <si>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</si>
  <si>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</si>
  <si>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</si>
  <si>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</si>
  <si>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</si>
  <si>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</si>
  <si>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</si>
  <si>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</si>
  <si>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</si>
  <si>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</si>
  <si>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</si>
  <si>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</si>
  <si>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</si>
  <si>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</si>
  <si>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</si>
  <si>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</si>
  <si>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</si>
  <si>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</si>
  <si>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</si>
  <si>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</si>
  <si>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</si>
  <si>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</si>
  <si>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</si>
  <si>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</si>
  <si>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</si>
  <si>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</si>
  <si>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</si>
  <si>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</si>
  <si>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</si>
  <si>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</si>
  <si>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</si>
  <si>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</si>
  <si>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</si>
  <si>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</si>
  <si>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</si>
  <si>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</si>
  <si>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</si>
  <si>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</si>
  <si>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</si>
  <si>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</si>
  <si>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</si>
  <si>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</si>
  <si>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</si>
  <si>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</si>
  <si>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</si>
  <si>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</si>
  <si>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</si>
  <si>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</si>
  <si>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</si>
  <si>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</si>
  <si>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</si>
  <si>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</si>
  <si>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</si>
  <si>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</si>
  <si>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</si>
  <si>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</si>
  <si>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</si>
  <si>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</si>
  <si>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</si>
  <si>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</si>
  <si>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</si>
  <si>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</si>
  <si>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</si>
  <si>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</si>
  <si>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</si>
  <si>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</si>
  <si>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</si>
  <si>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</si>
  <si>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</si>
  <si>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</si>
  <si>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</si>
  <si>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</si>
  <si>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</si>
  <si>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</si>
  <si>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</si>
  <si>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</si>
  <si>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</si>
  <si>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</si>
  <si>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</si>
  <si>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</si>
  <si>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</si>
  <si>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</si>
  <si>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</si>
  <si>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</si>
  <si>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</si>
  <si>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</si>
  <si>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</si>
  <si>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</si>
  <si>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</si>
  <si>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</si>
  <si>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</si>
  <si>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</si>
  <si>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</si>
  <si>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</si>
  <si>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</si>
  <si>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</si>
  <si>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</si>
  <si>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</si>
  <si>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</si>
  <si>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</si>
  <si>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</si>
  <si>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</si>
  <si>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</si>
  <si>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</si>
  <si>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</si>
  <si>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</si>
  <si>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</si>
  <si>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</si>
  <si>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</si>
  <si>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</si>
  <si>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</si>
  <si>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</si>
  <si>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</si>
  <si>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</si>
  <si>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</si>
  <si>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</si>
  <si>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</si>
  <si>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</si>
  <si>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</si>
  <si>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</si>
  <si>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</si>
  <si>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</si>
  <si>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</si>
  <si>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</si>
  <si>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</si>
  <si>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</si>
  <si>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</si>
  <si>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</si>
  <si>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</si>
  <si>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</si>
  <si>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</si>
  <si>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</si>
  <si>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</si>
  <si>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</si>
  <si>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</si>
  <si>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</si>
  <si>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</si>
  <si>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</si>
  <si>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</si>
  <si>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</si>
  <si>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</si>
  <si>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</si>
  <si>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</si>
  <si>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</si>
  <si>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</si>
  <si>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</si>
  <si>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</si>
  <si>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</si>
  <si>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</si>
  <si>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</si>
  <si>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</si>
  <si>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</si>
  <si>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</si>
  <si>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</si>
  <si>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</si>
  <si>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</si>
  <si>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</si>
  <si>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</si>
  <si>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</si>
  <si>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</si>
  <si>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</si>
  <si>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</si>
  <si>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</si>
  <si>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</si>
  <si>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</si>
  <si>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</si>
  <si>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</si>
  <si>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</si>
  <si>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</si>
  <si>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</si>
  <si>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</si>
  <si>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</si>
  <si>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</si>
  <si>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</si>
  <si>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</si>
  <si>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</si>
  <si>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</si>
  <si>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</si>
  <si>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</si>
  <si>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</si>
  <si>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</si>
  <si>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</si>
  <si>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</si>
  <si>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</si>
  <si>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</si>
  <si>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</si>
  <si>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</si>
  <si>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</si>
  <si>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</si>
  <si>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</si>
  <si>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</si>
  <si>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</si>
  <si>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</si>
  <si>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</si>
  <si>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</si>
  <si>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</si>
  <si>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</si>
  <si>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</si>
  <si>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</si>
  <si>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</si>
  <si>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</si>
  <si>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</si>
  <si>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</si>
  <si>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</si>
  <si>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</si>
  <si>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</si>
  <si>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</si>
  <si>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</si>
  <si>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</si>
  <si>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</si>
  <si>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</si>
  <si>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</si>
  <si>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</si>
  <si>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</si>
  <si>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</si>
  <si>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</si>
  <si>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</si>
  <si>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</si>
  <si>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</si>
  <si>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</si>
  <si>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</si>
  <si>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</si>
  <si>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</si>
  <si>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</si>
  <si>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</si>
  <si>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</si>
  <si>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</si>
  <si>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</si>
  <si>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</si>
  <si>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</si>
  <si>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</si>
  <si>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</si>
  <si>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</si>
  <si>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</si>
  <si>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</si>
  <si>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</si>
  <si>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</si>
  <si>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</si>
  <si>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</si>
  <si>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</si>
  <si>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</si>
  <si>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</si>
  <si>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</si>
  <si>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</si>
  <si>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</si>
  <si>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</si>
  <si>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</si>
  <si>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</si>
  <si>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</si>
  <si>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</si>
  <si>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</si>
  <si>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</si>
  <si>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</si>
  <si>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</si>
  <si>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</si>
  <si>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</si>
  <si>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</si>
  <si>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</si>
  <si>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</si>
  <si>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</si>
  <si>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</si>
  <si>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</si>
  <si>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</si>
  <si>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</si>
  <si>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</si>
  <si>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</si>
  <si>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</si>
  <si>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</si>
  <si>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</si>
  <si>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</si>
  <si>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</si>
  <si>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</si>
  <si>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</si>
  <si>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</si>
  <si>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</si>
  <si>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</si>
  <si>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</si>
  <si>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</si>
  <si>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</si>
  <si>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</si>
  <si>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</si>
  <si>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</si>
  <si>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</si>
  <si>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</si>
  <si>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</si>
  <si>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</si>
  <si>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</si>
  <si>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</si>
  <si>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</si>
  <si>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</si>
  <si>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</si>
  <si>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</si>
  <si>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</si>
  <si>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</si>
  <si>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</si>
  <si>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</si>
  <si>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</si>
  <si>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</si>
  <si>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</si>
  <si>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</si>
  <si>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</si>
  <si>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</si>
  <si>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</si>
  <si>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</si>
  <si>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</si>
  <si>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</si>
  <si>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</si>
  <si>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</si>
  <si>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</si>
  <si>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</si>
  <si>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</si>
  <si>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</si>
  <si>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</si>
  <si>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</si>
  <si>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</si>
  <si>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</si>
  <si>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</si>
  <si>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</si>
  <si>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</si>
  <si>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</si>
  <si>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</si>
  <si>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</si>
  <si>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</si>
  <si>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</si>
  <si>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</si>
  <si>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</si>
  <si>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</si>
  <si>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</si>
  <si>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</si>
  <si>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</si>
  <si>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</si>
  <si>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</si>
  <si>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</si>
  <si>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</si>
  <si>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</si>
  <si>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</si>
  <si>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</si>
  <si>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</si>
  <si>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</si>
  <si>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</si>
  <si>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</si>
  <si>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</si>
  <si>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</si>
  <si>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</si>
  <si>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</si>
  <si>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</si>
  <si>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</si>
  <si>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</si>
  <si>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</si>
  <si>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</si>
  <si>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</si>
  <si>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</si>
  <si>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</si>
  <si>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</si>
  <si>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</si>
  <si>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</si>
  <si>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</si>
  <si>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</si>
  <si>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</si>
  <si>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</si>
  <si>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</si>
  <si>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</si>
  <si>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</si>
  <si>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</si>
  <si>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</si>
  <si>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</si>
  <si>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</si>
  <si>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</si>
  <si>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</si>
  <si>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</si>
  <si>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</si>
  <si>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</si>
  <si>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</si>
  <si>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</si>
  <si>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</si>
  <si>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</si>
  <si>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</si>
  <si>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</si>
  <si>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</si>
  <si>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</si>
  <si>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</si>
  <si>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</si>
  <si>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</si>
  <si>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</si>
  <si>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</si>
  <si>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</si>
  <si>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</si>
  <si>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</si>
  <si>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</si>
  <si>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</si>
  <si>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</si>
  <si>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</si>
  <si>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</si>
  <si>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</si>
  <si>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</si>
  <si>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</si>
  <si>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</si>
  <si>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</si>
  <si>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</si>
  <si>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</si>
  <si>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</si>
  <si>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</si>
  <si>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</si>
  <si>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</si>
  <si>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</si>
  <si>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</si>
  <si>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</si>
  <si>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</si>
  <si>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</si>
  <si>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</si>
  <si>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</si>
  <si>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</si>
  <si>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</si>
  <si>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</si>
  <si>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</si>
  <si>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</si>
  <si>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</si>
  <si>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</si>
  <si>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</si>
  <si>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</si>
  <si>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</si>
  <si>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</si>
  <si>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</si>
  <si>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</si>
  <si>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</si>
  <si>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</si>
  <si>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</si>
  <si>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</si>
  <si>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</si>
  <si>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</si>
  <si>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</si>
  <si>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</si>
  <si>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</si>
  <si>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</si>
  <si>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</si>
  <si>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</si>
  <si>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</si>
  <si>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</si>
  <si>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</si>
  <si>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</si>
  <si>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</si>
  <si>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</si>
  <si>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</si>
  <si>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</si>
  <si>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</si>
  <si>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</si>
  <si>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</si>
  <si>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</si>
  <si>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</si>
  <si>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</si>
  <si>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</si>
  <si>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</si>
  <si>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</si>
  <si>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</si>
  <si>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</si>
  <si>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</si>
  <si>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</si>
  <si>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</si>
  <si>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</si>
  <si>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</si>
  <si>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</si>
  <si>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</si>
  <si>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</si>
  <si>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</si>
  <si>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</si>
  <si>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</si>
  <si>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</si>
  <si>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</si>
  <si>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</si>
  <si>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</si>
  <si>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</si>
  <si>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</si>
  <si>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</si>
  <si>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</si>
  <si>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</si>
  <si>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</si>
  <si>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</si>
  <si>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</si>
  <si>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</si>
  <si>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</si>
  <si>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</si>
  <si>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</si>
  <si>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</si>
  <si>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</si>
  <si>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</si>
  <si>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</si>
  <si>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</si>
  <si>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</si>
  <si>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</si>
  <si>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</si>
  <si>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</si>
  <si>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</si>
  <si>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</si>
  <si>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</si>
  <si>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</si>
  <si>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</si>
  <si>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</si>
  <si>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</si>
  <si>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</si>
  <si>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</si>
  <si>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</si>
  <si>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</si>
  <si>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</si>
  <si>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</si>
  <si>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</si>
  <si>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</si>
  <si>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</si>
  <si>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</si>
  <si>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</si>
  <si>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</si>
  <si>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</si>
  <si>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</si>
  <si>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</si>
  <si>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</si>
  <si>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</si>
  <si>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</si>
  <si>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</si>
  <si>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</si>
  <si>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</si>
  <si>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</si>
  <si>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</si>
  <si>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</si>
  <si>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</si>
  <si>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</si>
  <si>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</si>
  <si>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</si>
  <si>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</si>
  <si>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</si>
  <si>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</si>
  <si>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</si>
  <si>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</si>
  <si>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</si>
  <si>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</si>
  <si>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</si>
  <si>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</si>
  <si>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</si>
  <si>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</si>
  <si>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</si>
  <si>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</si>
  <si>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</si>
  <si>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</si>
  <si>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</si>
  <si>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</si>
  <si>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</si>
  <si>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</si>
  <si>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</si>
  <si>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</si>
  <si>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</si>
  <si>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</si>
  <si>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</si>
  <si>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</si>
  <si>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</si>
  <si>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</si>
  <si>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</si>
  <si>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</si>
  <si>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</si>
  <si>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</si>
  <si>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</si>
  <si>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</si>
  <si>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</si>
  <si>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</si>
  <si>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</si>
  <si>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</si>
  <si>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</si>
  <si>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</si>
  <si>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</si>
  <si>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</si>
  <si>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</si>
  <si>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</si>
  <si>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</si>
  <si>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</si>
  <si>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</si>
  <si>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</si>
  <si>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</si>
  <si>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</si>
  <si>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</si>
  <si>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</si>
  <si>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</si>
  <si>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</si>
  <si>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</si>
  <si>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</si>
  <si>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</si>
  <si>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</si>
  <si>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</si>
  <si>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</si>
  <si>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</si>
  <si>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</si>
  <si>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</si>
  <si>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</si>
  <si>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</si>
  <si>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</si>
  <si>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</si>
  <si>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</si>
  <si>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</si>
  <si>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</si>
  <si>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</si>
  <si>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</si>
  <si>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</si>
  <si>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</si>
  <si>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</si>
  <si>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</si>
  <si>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</si>
  <si>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</si>
  <si>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</si>
  <si>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</si>
  <si>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</si>
  <si>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</si>
  <si>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</si>
  <si>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</si>
  <si>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</si>
  <si>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</si>
  <si>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</si>
  <si>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</si>
  <si>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</si>
  <si>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</si>
  <si>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</si>
  <si>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</si>
  <si>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</si>
  <si>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</si>
  <si>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</si>
  <si>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</si>
  <si>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</si>
  <si>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</si>
  <si>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</si>
  <si>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</si>
  <si>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</si>
  <si>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</si>
  <si>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</si>
  <si>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</si>
  <si>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</si>
  <si>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</si>
  <si>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</si>
  <si>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</si>
  <si>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</si>
  <si>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</si>
  <si>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</si>
  <si>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</si>
  <si>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</si>
  <si>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</si>
  <si>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</si>
  <si>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</si>
  <si>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</si>
  <si>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</si>
  <si>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</si>
  <si>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</si>
  <si>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</si>
  <si>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</si>
  <si>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</si>
  <si>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</si>
  <si>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</si>
  <si>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</si>
  <si>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</si>
  <si>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</si>
  <si>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</si>
  <si>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</si>
  <si>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</si>
  <si>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</si>
  <si>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</si>
  <si>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</si>
  <si>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</si>
  <si>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</si>
  <si>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</si>
  <si>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</si>
  <si>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</si>
  <si>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</si>
  <si>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</si>
  <si>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</si>
  <si>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</si>
  <si>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</si>
  <si>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</si>
  <si>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</si>
  <si>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</si>
  <si>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</si>
  <si>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</si>
  <si>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</si>
  <si>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</si>
  <si>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</si>
  <si>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</si>
  <si>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</si>
  <si>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</si>
  <si>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</si>
  <si>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</si>
  <si>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</si>
  <si>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</si>
  <si>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</si>
  <si>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</si>
  <si>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</si>
  <si>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</si>
  <si>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</si>
  <si>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</si>
  <si>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</si>
  <si>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</si>
  <si>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</si>
  <si>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</si>
  <si>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</si>
  <si>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</si>
  <si>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</si>
  <si>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</si>
  <si>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</si>
  <si>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</si>
  <si>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</si>
  <si>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</si>
  <si>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</si>
  <si>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</si>
  <si>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</si>
  <si>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</si>
  <si>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</si>
  <si>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</si>
  <si>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</si>
  <si>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</si>
  <si>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</si>
  <si>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</si>
  <si>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</si>
  <si>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</si>
  <si>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</si>
  <si>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</si>
  <si>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</si>
  <si>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</si>
  <si>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</si>
  <si>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</si>
  <si>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</si>
  <si>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</si>
  <si>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</si>
  <si>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</si>
  <si>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</si>
  <si>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</si>
  <si>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</si>
  <si>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</si>
  <si>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</si>
  <si>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</si>
  <si>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</si>
  <si>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</si>
  <si>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</si>
  <si>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</si>
  <si>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</si>
  <si>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</si>
  <si>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</si>
  <si>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</si>
  <si>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</si>
  <si>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</si>
  <si>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</si>
  <si>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</si>
  <si>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</si>
  <si>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</si>
  <si>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</si>
  <si>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</si>
  <si>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</si>
  <si>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</si>
  <si>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</si>
  <si>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</si>
  <si>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</si>
  <si>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</si>
  <si>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</si>
  <si>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</si>
  <si>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</si>
  <si>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</si>
  <si>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</si>
  <si>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</si>
  <si>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</si>
  <si>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</si>
  <si>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</si>
  <si>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</si>
  <si>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</si>
  <si>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</si>
  <si>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</si>
  <si>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</si>
  <si>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</si>
  <si>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</si>
  <si>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</si>
  <si>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</si>
  <si>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</si>
  <si>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</si>
  <si>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</si>
  <si>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</si>
  <si>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</si>
  <si>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</si>
  <si>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</si>
  <si>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</si>
  <si>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</si>
  <si>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</si>
  <si>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</si>
  <si>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</si>
  <si>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</si>
  <si>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</si>
  <si>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</si>
  <si>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</si>
  <si>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</si>
  <si>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</si>
  <si>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</si>
  <si>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</si>
  <si>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</si>
  <si>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</si>
  <si>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</si>
  <si>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</si>
  <si>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</si>
  <si>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</si>
  <si>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</si>
  <si>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</si>
  <si>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</si>
  <si>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</si>
  <si>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</si>
  <si>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</si>
  <si>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</si>
  <si>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</si>
  <si>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</si>
  <si>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</si>
  <si>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</si>
  <si>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</si>
  <si>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</si>
  <si>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</si>
  <si>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</si>
  <si>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</si>
  <si>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</si>
  <si>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</si>
  <si>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</si>
  <si>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</si>
  <si>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</si>
  <si>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</si>
  <si>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</si>
  <si>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</si>
  <si>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</si>
  <si>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</si>
  <si>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</si>
  <si>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</si>
  <si>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</si>
  <si>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</si>
  <si>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</si>
  <si>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</si>
  <si>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</si>
  <si>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</si>
  <si>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</si>
  <si>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</si>
  <si>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</si>
  <si>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</si>
  <si>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</si>
  <si>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</si>
  <si>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</si>
  <si>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</si>
  <si>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</si>
  <si>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</si>
  <si>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</si>
  <si>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</si>
  <si>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</si>
  <si>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</si>
  <si>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</si>
  <si>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</si>
  <si>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</si>
  <si>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</si>
  <si>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</si>
  <si>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</si>
  <si>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</si>
  <si>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</si>
  <si>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</si>
  <si>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</si>
  <si>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</si>
  <si>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</si>
  <si>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</si>
  <si>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</si>
  <si>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</si>
  <si>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</si>
  <si>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</si>
  <si>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</si>
  <si>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</si>
  <si>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</si>
  <si>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</si>
  <si>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</si>
  <si>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</si>
  <si>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</si>
  <si>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</si>
  <si>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</si>
  <si>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</si>
  <si>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</si>
  <si>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</si>
  <si>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</si>
  <si>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</si>
  <si>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</si>
  <si>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</si>
  <si>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</si>
  <si>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</si>
  <si>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</si>
  <si>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</si>
  <si>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</si>
  <si>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</si>
  <si>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</si>
  <si>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</si>
  <si>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</si>
  <si>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</si>
  <si>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</si>
  <si>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</si>
  <si>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</si>
  <si>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</si>
  <si>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</si>
  <si>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</si>
  <si>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</si>
  <si>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</si>
  <si>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</si>
  <si>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</si>
  <si>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</si>
  <si>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</si>
  <si>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</si>
  <si>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</si>
  <si>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</si>
  <si>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</si>
  <si>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</si>
  <si>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</si>
  <si>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</si>
  <si>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</si>
  <si>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</si>
  <si>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</si>
  <si>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</si>
  <si>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</si>
  <si>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</si>
  <si>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</si>
  <si>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</si>
  <si>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</si>
  <si>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</si>
  <si>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</si>
  <si>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</si>
  <si>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</si>
  <si>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</si>
  <si>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</si>
  <si>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</si>
  <si>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</si>
  <si>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</si>
  <si>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</si>
  <si>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</si>
  <si>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</si>
  <si>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</si>
  <si>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</si>
  <si>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</si>
  <si>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</si>
  <si>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</si>
  <si>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</si>
  <si>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</si>
  <si>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</si>
  <si>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</si>
  <si>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</si>
  <si>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</si>
  <si>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</si>
  <si>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</si>
  <si>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</si>
  <si>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</si>
  <si>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</si>
  <si>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</si>
  <si>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</si>
  <si>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</si>
  <si>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</si>
  <si>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</si>
  <si>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</si>
  <si>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</si>
  <si>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</si>
  <si>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</si>
  <si>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</si>
  <si>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</si>
  <si>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</si>
  <si>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</si>
  <si>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</si>
  <si>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</si>
  <si>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</si>
  <si>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</si>
  <si>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</si>
  <si>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</si>
  <si>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</si>
  <si>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</si>
  <si>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</si>
  <si>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</si>
  <si>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</si>
  <si>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</si>
  <si>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</si>
  <si>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</si>
  <si>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</si>
  <si>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</si>
  <si>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</si>
  <si>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</si>
  <si>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</si>
  <si>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</si>
  <si>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</si>
  <si>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</si>
  <si>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</si>
  <si>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</si>
  <si>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</si>
  <si>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</si>
  <si>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</si>
  <si>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</si>
  <si>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</si>
  <si>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</si>
  <si>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</si>
  <si>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</si>
  <si>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</si>
  <si>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</si>
  <si>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</si>
  <si>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</si>
  <si>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</si>
  <si>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</si>
  <si>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</si>
  <si>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</si>
  <si>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</si>
  <si>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</si>
  <si>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</si>
  <si>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</si>
  <si>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</si>
  <si>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</si>
  <si>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</si>
  <si>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</si>
  <si>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</si>
  <si>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</si>
  <si>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</si>
  <si>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</si>
  <si>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</si>
  <si>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</si>
  <si>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</si>
  <si>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</si>
  <si>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</si>
  <si>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</si>
  <si>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</si>
  <si>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</si>
  <si>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</si>
  <si>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</si>
  <si>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</si>
  <si>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</si>
  <si>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</si>
  <si>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</si>
  <si>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</si>
  <si>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</si>
  <si>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</si>
  <si>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</si>
  <si>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</si>
  <si>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</si>
  <si>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</si>
  <si>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</si>
  <si>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</si>
  <si>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</si>
  <si>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</si>
  <si>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</si>
  <si>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</si>
  <si>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</si>
  <si>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</si>
  <si>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</si>
  <si>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</si>
  <si>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</si>
  <si>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</si>
  <si>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</si>
  <si>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</si>
  <si>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</si>
  <si>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</si>
  <si>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</si>
  <si>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</si>
  <si>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</si>
  <si>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</si>
  <si>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</si>
  <si>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</si>
  <si>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</si>
  <si>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</si>
  <si>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</si>
  <si>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</si>
  <si>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</si>
  <si>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</si>
  <si>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</si>
  <si>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</si>
  <si>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</si>
  <si>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</si>
  <si>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</si>
  <si>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</si>
  <si>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</si>
  <si>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</si>
  <si>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</si>
  <si>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</si>
  <si>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</si>
  <si>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</si>
  <si>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</si>
  <si>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</si>
  <si>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</si>
  <si>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</si>
  <si>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</si>
  <si>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</si>
  <si>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</si>
  <si>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</si>
  <si>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</si>
  <si>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</si>
  <si>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</si>
  <si>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</si>
  <si>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</si>
  <si>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</si>
  <si>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</si>
  <si>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</si>
  <si>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</si>
  <si>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</si>
  <si>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</si>
  <si>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</si>
  <si>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</si>
  <si>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</si>
  <si>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</si>
  <si>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</si>
  <si>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</si>
  <si>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</si>
  <si>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</si>
  <si>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</si>
  <si>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</si>
  <si>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</si>
  <si>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</si>
  <si>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</si>
  <si>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</si>
  <si>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</si>
  <si>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</si>
  <si>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</si>
  <si>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</si>
  <si>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</si>
  <si>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</si>
  <si>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</si>
  <si>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</si>
  <si>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</si>
  <si>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</si>
  <si>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</si>
  <si>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</si>
  <si>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</si>
  <si>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</si>
  <si>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</si>
  <si>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</si>
  <si>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</si>
  <si>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</si>
  <si>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</si>
  <si>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</si>
  <si>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</si>
  <si>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</si>
  <si>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</si>
  <si>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</si>
  <si>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</si>
  <si>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</si>
  <si>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</si>
  <si>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</si>
  <si>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</si>
  <si>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</si>
  <si>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</si>
  <si>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</si>
  <si>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</si>
  <si>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</si>
  <si>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</si>
  <si>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</si>
  <si>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</si>
  <si>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</si>
  <si>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</si>
  <si>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</si>
  <si>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</si>
  <si>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</si>
  <si>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</si>
  <si>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</si>
  <si>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</si>
  <si>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</si>
  <si>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</si>
  <si>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</si>
  <si>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</si>
  <si>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</si>
  <si>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</si>
  <si>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</si>
  <si>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</si>
  <si>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</si>
  <si>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</si>
  <si>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</si>
  <si>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</si>
  <si>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</si>
  <si>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</si>
  <si>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</si>
  <si>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</si>
  <si>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</si>
  <si>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</si>
  <si>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</si>
  <si>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</si>
  <si>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</si>
  <si>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</si>
  <si>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</si>
  <si>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</si>
  <si>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</si>
  <si>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</si>
  <si>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</si>
  <si>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</si>
  <si>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</si>
  <si>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</si>
  <si>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</si>
  <si>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</si>
  <si>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</si>
  <si>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</si>
  <si>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</si>
  <si>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</si>
  <si>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</si>
  <si>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</si>
  <si>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</si>
  <si>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</si>
  <si>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</si>
  <si>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</si>
  <si>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</si>
  <si>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</si>
  <si>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</si>
  <si>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</si>
  <si>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</si>
  <si>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</si>
  <si>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</si>
  <si>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</si>
  <si>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</si>
  <si>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</si>
  <si>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</si>
  <si>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</si>
  <si>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</si>
  <si>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</si>
  <si>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</si>
  <si>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</si>
  <si>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</si>
  <si>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</si>
  <si>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</si>
  <si>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</si>
  <si>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</si>
  <si>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</si>
  <si>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</si>
  <si>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</si>
  <si>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</si>
  <si>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</si>
  <si>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</si>
  <si>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</si>
  <si>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</si>
  <si>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</si>
  <si>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</si>
  <si>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</si>
  <si>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</si>
  <si>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</si>
  <si>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</si>
  <si>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</si>
  <si>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</si>
  <si>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</si>
  <si>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</si>
  <si>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</si>
  <si>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</si>
  <si>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</si>
  <si>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</si>
  <si>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</si>
  <si>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</si>
  <si>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</si>
  <si>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</si>
  <si>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</si>
  <si>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</si>
  <si>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</si>
  <si>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</si>
  <si>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</si>
  <si>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</si>
  <si>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</si>
  <si>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</si>
  <si>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</si>
  <si>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</si>
  <si>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</si>
  <si>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</si>
  <si>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</si>
  <si>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</si>
  <si>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</si>
  <si>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</si>
  <si>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</si>
  <si>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</si>
  <si>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</si>
  <si>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</si>
  <si>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</si>
  <si>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</si>
  <si>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</si>
  <si>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</si>
  <si>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</si>
  <si>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</si>
  <si>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</si>
  <si>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</si>
  <si>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</si>
  <si>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</si>
  <si>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</si>
  <si>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</si>
  <si>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</si>
  <si>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</si>
  <si>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</si>
  <si>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</si>
  <si>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</si>
  <si>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</si>
  <si>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</si>
  <si>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</si>
  <si>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</si>
  <si>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</si>
  <si>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</si>
  <si>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</si>
  <si>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</si>
  <si>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</si>
  <si>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</si>
  <si>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</si>
  <si>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</si>
  <si>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</si>
  <si>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</si>
  <si>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</si>
  <si>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</si>
  <si>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</si>
  <si>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</si>
  <si>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</si>
  <si>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</si>
  <si>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</si>
  <si>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</si>
  <si>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</si>
  <si>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</si>
  <si>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</si>
  <si>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</si>
  <si>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</si>
  <si>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</si>
  <si>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</si>
  <si>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</si>
  <si>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</si>
  <si>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</si>
  <si>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</si>
  <si>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</si>
  <si>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</si>
  <si>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</si>
  <si>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</si>
  <si>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</si>
  <si>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</si>
  <si>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</si>
  <si>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</si>
  <si>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</si>
  <si>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</si>
  <si>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</si>
  <si>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</si>
  <si>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</si>
  <si>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</si>
  <si>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</si>
  <si>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</si>
  <si>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</si>
  <si>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</si>
  <si>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</si>
  <si>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</si>
  <si>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</si>
  <si>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</si>
  <si>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</si>
  <si>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</si>
  <si>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</si>
  <si>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</si>
  <si>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</si>
  <si>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</si>
  <si>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</si>
  <si>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</si>
  <si>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</si>
  <si>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</si>
  <si>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</si>
  <si>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</si>
  <si>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</si>
  <si>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</si>
  <si>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</si>
  <si>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</si>
  <si>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</si>
  <si>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</si>
  <si>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</si>
  <si>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</si>
  <si>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</si>
  <si>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</si>
  <si>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</si>
  <si>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</si>
  <si>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</si>
  <si>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</si>
  <si>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</si>
  <si>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</si>
  <si>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</si>
  <si>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</si>
  <si>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</si>
  <si>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</si>
  <si>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</si>
  <si>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</si>
  <si>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</si>
  <si>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</si>
  <si>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</si>
  <si>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</si>
  <si>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</si>
  <si>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</si>
  <si>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</si>
  <si>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</si>
  <si>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</si>
  <si>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</si>
  <si>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</si>
  <si>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</si>
  <si>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</si>
  <si>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</si>
  <si>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</si>
  <si>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</si>
  <si>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</si>
  <si>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</si>
  <si>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</si>
  <si>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</si>
  <si>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</si>
  <si>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</si>
  <si>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</si>
  <si>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</si>
  <si>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</si>
  <si>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</si>
  <si>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</si>
  <si>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</si>
  <si>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</si>
  <si>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</si>
  <si>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</si>
  <si>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</si>
  <si>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</si>
  <si>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</si>
  <si>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</si>
  <si>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</si>
  <si>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</si>
  <si>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</si>
  <si>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</si>
  <si>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</si>
  <si>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</si>
  <si>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</si>
  <si>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</si>
  <si>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</si>
  <si>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</si>
  <si>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</si>
  <si>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</si>
  <si>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</si>
  <si>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</si>
  <si>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</si>
  <si>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</si>
  <si>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</si>
  <si>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</si>
  <si>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</si>
  <si>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</si>
  <si>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</si>
  <si>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</si>
  <si>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</si>
  <si>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</si>
  <si>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</si>
  <si>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</si>
  <si>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</si>
  <si>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</si>
  <si>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</si>
  <si>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</si>
  <si>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</si>
  <si>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</si>
  <si>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</si>
  <si>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</si>
  <si>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</si>
  <si>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</si>
  <si>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</si>
  <si>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</si>
  <si>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</si>
  <si>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</si>
  <si>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</si>
  <si>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</si>
  <si>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</si>
  <si>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</si>
  <si>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</si>
  <si>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</si>
  <si>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</si>
  <si>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</si>
  <si>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</si>
  <si>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</si>
  <si>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</si>
  <si>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</si>
  <si>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</si>
  <si>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</si>
  <si>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</si>
  <si>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</si>
  <si>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</si>
  <si>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</si>
  <si>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</si>
  <si>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</si>
  <si>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</si>
  <si>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</si>
  <si>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</si>
  <si>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</si>
  <si>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</si>
  <si>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</si>
  <si>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</si>
  <si>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</si>
  <si>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</si>
  <si>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</si>
  <si>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</si>
  <si>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</si>
  <si>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</si>
  <si>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</si>
  <si>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</si>
  <si>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</si>
  <si>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</si>
  <si>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</si>
  <si>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</si>
  <si>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</si>
  <si>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</si>
  <si>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</si>
  <si>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</si>
  <si>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</si>
  <si>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</si>
  <si>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</si>
  <si>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</si>
  <si>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</si>
  <si>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</si>
  <si>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</si>
  <si>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</si>
  <si>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</si>
  <si>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</si>
  <si>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</si>
  <si>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</si>
  <si>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</si>
  <si>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</si>
  <si>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</si>
  <si>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</si>
  <si>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</si>
  <si>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</si>
  <si>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</si>
  <si>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</si>
  <si>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</si>
  <si>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</si>
  <si>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</si>
  <si>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</si>
  <si>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</si>
  <si>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</si>
  <si>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</si>
  <si>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</si>
  <si>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</si>
  <si>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</si>
  <si>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</si>
  <si>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</si>
  <si>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</si>
  <si>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</si>
  <si>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</si>
  <si>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</si>
  <si>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</si>
  <si>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</si>
  <si>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</si>
  <si>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</si>
  <si>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</si>
  <si>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</si>
  <si>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</si>
  <si>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</si>
  <si>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</si>
  <si>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</si>
  <si>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</si>
  <si>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</si>
  <si>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</si>
  <si>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</si>
  <si>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</si>
  <si>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</si>
  <si>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</si>
  <si>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</si>
  <si>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</si>
  <si>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</si>
  <si>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</si>
  <si>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</si>
  <si>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</si>
  <si>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</si>
  <si>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</si>
  <si>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</si>
  <si>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</si>
  <si>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</si>
  <si>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</si>
  <si>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</si>
  <si>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</si>
  <si>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</si>
  <si>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</si>
  <si>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</si>
  <si>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</si>
  <si>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</si>
  <si>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</si>
  <si>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</si>
  <si>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</si>
  <si>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</si>
  <si>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</si>
  <si>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</si>
  <si>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</si>
  <si>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</si>
  <si>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</si>
  <si>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</si>
  <si>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</si>
  <si>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</si>
  <si>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</si>
  <si>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</si>
  <si>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</si>
  <si>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</si>
  <si>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</si>
  <si>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</si>
  <si>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</si>
  <si>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</si>
  <si>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</si>
  <si>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</si>
  <si>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</si>
  <si>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</si>
  <si>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</si>
  <si>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</si>
  <si>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</si>
  <si>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</si>
  <si>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</si>
  <si>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</si>
  <si>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</si>
  <si>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</si>
  <si>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</si>
  <si>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</si>
  <si>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</si>
  <si>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</si>
  <si>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</si>
  <si>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</si>
  <si>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</si>
  <si>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</si>
  <si>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</si>
  <si>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</si>
  <si>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</si>
  <si>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</si>
  <si>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</si>
  <si>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</si>
  <si>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</si>
  <si>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</si>
  <si>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</si>
  <si>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</si>
  <si>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</si>
  <si>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</si>
  <si>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</si>
  <si>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</si>
  <si>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</si>
  <si>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</si>
  <si>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</si>
  <si>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</si>
  <si>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</si>
  <si>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</si>
  <si>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</si>
  <si>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</si>
  <si>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</si>
  <si>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</si>
  <si>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</si>
  <si>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</si>
  <si>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</si>
  <si>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</si>
  <si>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</si>
  <si>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</si>
  <si>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</si>
  <si>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</si>
  <si>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</si>
  <si>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</si>
  <si>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</si>
  <si>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</si>
  <si>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</si>
  <si>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</si>
  <si>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</si>
  <si>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</si>
  <si>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</si>
  <si>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</si>
  <si>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</si>
  <si>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</si>
  <si>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</si>
  <si>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</si>
  <si>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</si>
  <si>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</si>
  <si>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</si>
  <si>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</si>
  <si>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</si>
  <si>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</si>
  <si>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</si>
  <si>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</si>
  <si>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</si>
  <si>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</si>
  <si>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</si>
  <si>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</si>
  <si>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</si>
  <si>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</si>
  <si>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</si>
  <si>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</si>
  <si>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</si>
  <si>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</si>
  <si>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</si>
  <si>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</si>
  <si>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</si>
  <si>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</si>
  <si>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</si>
  <si>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</si>
  <si>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</si>
  <si>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</si>
  <si>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</si>
  <si>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</si>
  <si>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</si>
  <si>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</si>
  <si>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</si>
  <si>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</si>
  <si>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</si>
  <si>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</si>
  <si>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</si>
  <si>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</si>
  <si>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</si>
  <si>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</si>
  <si>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</si>
  <si>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</si>
  <si>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</si>
  <si>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</si>
  <si>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</si>
  <si>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</si>
  <si>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</si>
  <si>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</si>
  <si>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</si>
  <si>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</si>
  <si>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</si>
  <si>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</si>
  <si>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</si>
  <si>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</si>
  <si>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</si>
  <si>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</si>
  <si>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</si>
  <si>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</si>
  <si>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</si>
  <si>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</si>
  <si>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</si>
  <si>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</si>
  <si>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</si>
  <si>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</si>
  <si>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</si>
  <si>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</si>
  <si>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</si>
  <si>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</si>
  <si>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</si>
  <si>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</si>
  <si>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</si>
  <si>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</si>
  <si>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</si>
  <si>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</si>
  <si>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</si>
  <si>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</si>
  <si>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</si>
  <si>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</si>
  <si>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</si>
  <si>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</si>
  <si>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</si>
  <si>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</si>
  <si>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</si>
  <si>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</si>
  <si>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</si>
  <si>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</si>
  <si>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</si>
  <si>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</si>
  <si>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</si>
  <si>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</si>
  <si>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</si>
  <si>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</si>
  <si>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</si>
  <si>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</si>
  <si>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</si>
  <si>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</si>
  <si>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</si>
  <si>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</si>
  <si>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</si>
  <si>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</si>
  <si>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</si>
  <si>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</si>
  <si>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</si>
  <si>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</si>
  <si>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</si>
  <si>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</si>
  <si>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</si>
  <si>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</si>
  <si>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</si>
  <si>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</si>
  <si>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</si>
  <si>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</si>
  <si>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</si>
  <si>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</si>
  <si>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</si>
  <si>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</si>
  <si>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</si>
  <si>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</si>
  <si>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</si>
  <si>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</si>
  <si>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</si>
  <si>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</si>
  <si>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</si>
  <si>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</si>
  <si>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</si>
  <si>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</si>
  <si>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</si>
  <si>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</si>
  <si>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</si>
  <si>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</si>
  <si>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</si>
  <si>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</si>
  <si>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</si>
  <si>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</si>
  <si>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</si>
  <si>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</si>
  <si>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</si>
  <si>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</si>
  <si>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</si>
  <si>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</si>
  <si>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</si>
  <si>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</si>
  <si>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</si>
  <si>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</si>
  <si>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</si>
  <si>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</si>
  <si>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</si>
  <si>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</si>
  <si>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</si>
  <si>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</si>
  <si>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</si>
  <si>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</si>
  <si>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</si>
  <si>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</si>
  <si>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</si>
  <si>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</si>
  <si>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</si>
  <si>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</si>
  <si>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</si>
  <si>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</si>
  <si>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</si>
  <si>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</si>
  <si>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</si>
  <si>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</si>
  <si>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</si>
  <si>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</si>
  <si>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</si>
  <si>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</si>
  <si>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</si>
  <si>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</si>
  <si>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</si>
  <si>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</si>
  <si>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</si>
  <si>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</si>
  <si>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</si>
  <si>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</si>
  <si>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</si>
  <si>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</si>
  <si>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</si>
  <si>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</si>
  <si>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</si>
  <si>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</si>
  <si>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</si>
  <si>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</si>
  <si>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</si>
  <si>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</si>
  <si>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</si>
  <si>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</si>
  <si>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</si>
  <si>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</si>
  <si>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</si>
  <si>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</si>
  <si>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</si>
  <si>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</si>
  <si>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</si>
  <si>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</si>
  <si>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</si>
  <si>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</si>
  <si>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</si>
  <si>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</si>
  <si>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</si>
  <si>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</si>
  <si>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</si>
  <si>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</si>
  <si>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</si>
  <si>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</si>
  <si>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</si>
  <si>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</si>
  <si>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</si>
  <si>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</si>
  <si>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</si>
  <si>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</si>
  <si>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</si>
  <si>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</si>
  <si>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</si>
  <si>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</si>
  <si>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</si>
  <si>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</si>
  <si>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</si>
  <si>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</si>
  <si>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</si>
  <si>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</si>
  <si>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</si>
  <si>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</si>
  <si>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</si>
  <si>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</si>
  <si>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</si>
  <si>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</si>
  <si>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</si>
  <si>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</si>
  <si>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</si>
  <si>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</si>
  <si>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</si>
  <si>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</si>
  <si>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</si>
  <si>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</si>
  <si>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</si>
  <si>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</si>
  <si>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</si>
  <si>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</si>
  <si>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</si>
  <si>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</si>
  <si>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</si>
  <si>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</si>
  <si>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</si>
  <si>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</si>
  <si>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</si>
  <si>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</si>
  <si>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</si>
  <si>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</si>
  <si>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</si>
  <si>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</si>
  <si>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</si>
  <si>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</si>
  <si>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</si>
  <si>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</si>
  <si>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</si>
  <si>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</si>
  <si>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</si>
  <si>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</si>
  <si>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</si>
  <si>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</si>
  <si>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</si>
  <si>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</si>
  <si>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</si>
  <si>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</si>
  <si>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</si>
  <si>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</si>
  <si>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</si>
  <si>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</si>
  <si>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</si>
  <si>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</si>
  <si>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</si>
  <si>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</si>
  <si>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</si>
  <si>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</si>
  <si>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</si>
  <si>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</si>
  <si>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</si>
  <si>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</si>
  <si>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</si>
  <si>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</si>
  <si>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</si>
  <si>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</si>
  <si>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</si>
  <si>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</si>
  <si>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</si>
  <si>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</si>
  <si>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</si>
  <si>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</si>
  <si>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</si>
  <si>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</si>
  <si>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</si>
  <si>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</si>
  <si>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</si>
  <si>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</si>
  <si>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</si>
  <si>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</si>
  <si>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</si>
  <si>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</si>
  <si>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</si>
  <si>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</si>
  <si>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</si>
  <si>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</si>
  <si>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</si>
  <si>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</si>
  <si>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</si>
  <si>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</si>
  <si>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</si>
  <si>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</si>
  <si>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</si>
  <si>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</si>
  <si>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</si>
  <si>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</si>
  <si>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</si>
  <si>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</si>
  <si>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</si>
  <si>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</si>
  <si>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</si>
  <si>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</si>
  <si>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</si>
  <si>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</si>
  <si>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</si>
  <si>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</si>
  <si>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</si>
  <si>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</si>
  <si>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</si>
  <si>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</si>
  <si>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</si>
  <si>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</si>
  <si>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</si>
  <si>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</si>
  <si>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</si>
  <si>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</si>
  <si>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</si>
  <si>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</si>
  <si>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</si>
  <si>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</si>
  <si>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</si>
  <si>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</si>
  <si>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</si>
  <si>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</si>
  <si>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</si>
  <si>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</si>
  <si>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</si>
  <si>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</si>
  <si>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</si>
  <si>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</si>
  <si>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</si>
  <si>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</si>
  <si>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</si>
  <si>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</si>
  <si>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</si>
  <si>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</si>
  <si>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</si>
  <si>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</si>
  <si>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</si>
  <si>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</si>
  <si>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</si>
  <si>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</si>
  <si>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</si>
  <si>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</si>
  <si>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</si>
  <si>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</si>
  <si>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</si>
  <si>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</si>
  <si>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</si>
  <si>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</si>
  <si>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</si>
  <si>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</si>
  <si>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</si>
  <si>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</si>
  <si>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</si>
  <si>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</si>
  <si>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</si>
  <si>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</si>
  <si>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</si>
  <si>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</si>
  <si>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</si>
  <si>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</si>
  <si>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</si>
  <si>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</si>
  <si>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</si>
  <si>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</si>
  <si>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</si>
  <si>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</si>
  <si>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</si>
  <si>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</si>
  <si>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</si>
  <si>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</si>
  <si>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</si>
  <si>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</si>
  <si>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</si>
  <si>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</si>
  <si>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</si>
  <si>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</si>
  <si>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</si>
  <si>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</si>
  <si>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</si>
  <si>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</si>
  <si>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</si>
  <si>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</si>
  <si>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</si>
  <si>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</si>
  <si>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</si>
  <si>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</si>
  <si>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</si>
  <si>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</si>
  <si>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</si>
  <si>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</si>
  <si>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</si>
  <si>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</si>
  <si>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</si>
  <si>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</si>
  <si>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</si>
  <si>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</si>
  <si>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</si>
  <si>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</si>
  <si>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</si>
  <si>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</si>
  <si>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</si>
  <si>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</si>
  <si>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</si>
  <si>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</si>
  <si>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</si>
  <si>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</si>
  <si>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</si>
  <si>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</si>
  <si>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</si>
  <si>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</si>
  <si>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</si>
  <si>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</si>
  <si>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</si>
  <si>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</si>
  <si>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</si>
  <si>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</si>
  <si>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</si>
  <si>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</si>
  <si>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</si>
  <si>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</si>
  <si>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</si>
  <si>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</si>
  <si>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</si>
  <si>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</si>
  <si>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</si>
  <si>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</si>
  <si>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</si>
  <si>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</si>
  <si>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</si>
  <si>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</si>
  <si>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</si>
  <si>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</si>
  <si>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</si>
  <si>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</si>
  <si>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</si>
  <si>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</si>
  <si>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</si>
  <si>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</si>
  <si>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</si>
  <si>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</si>
  <si>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</si>
  <si>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</si>
  <si>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</si>
  <si>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</si>
  <si>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</si>
  <si>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</si>
  <si>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</si>
  <si>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</si>
  <si>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</si>
  <si>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</si>
  <si>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</si>
  <si>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</si>
  <si>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</si>
  <si>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</si>
  <si>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</si>
  <si>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</si>
  <si>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</si>
  <si>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</si>
  <si>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</si>
  <si>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</si>
  <si>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</si>
  <si>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</si>
  <si>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</si>
  <si>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</si>
  <si>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</si>
  <si>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</si>
  <si>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</si>
  <si>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</si>
  <si>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</si>
  <si>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</si>
  <si>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</si>
  <si>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</si>
  <si>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</si>
  <si>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</si>
  <si>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</si>
  <si>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</si>
  <si>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</si>
  <si>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</si>
  <si>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</si>
  <si>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</si>
  <si>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</si>
  <si>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</si>
  <si>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</si>
  <si>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</si>
  <si>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</si>
  <si>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</si>
  <si>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</si>
  <si>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</si>
  <si>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</si>
  <si>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</si>
  <si>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</si>
  <si>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</si>
  <si>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</si>
  <si>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</si>
  <si>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</si>
  <si>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</si>
  <si>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</si>
  <si>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</si>
  <si>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</si>
  <si>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</si>
  <si>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</si>
  <si>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</si>
  <si>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</si>
  <si>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</si>
  <si>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</si>
  <si>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</si>
  <si>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</si>
  <si>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</si>
  <si>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</si>
  <si>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</si>
  <si>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</si>
  <si>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</si>
  <si>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</si>
  <si>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</si>
  <si>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</si>
  <si>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</si>
  <si>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</si>
  <si>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</si>
  <si>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</si>
  <si>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</si>
  <si>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</si>
  <si>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</si>
  <si>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</si>
  <si>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</si>
  <si>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</si>
  <si>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</si>
  <si>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</si>
  <si>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</si>
  <si>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</si>
  <si>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</si>
  <si>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</si>
  <si>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</si>
  <si>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</si>
  <si>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</si>
  <si>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</si>
  <si>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</si>
  <si>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</si>
  <si>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</si>
  <si>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</si>
  <si>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</si>
  <si>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</si>
  <si>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</si>
  <si>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</si>
  <si>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</si>
  <si>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</si>
  <si>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</si>
  <si>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</si>
  <si>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</si>
  <si>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</si>
  <si>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</si>
  <si>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</si>
  <si>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</si>
  <si>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</si>
  <si>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</si>
  <si>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</si>
  <si>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</si>
  <si>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</si>
  <si>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</si>
  <si>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</si>
  <si>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</si>
  <si>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</si>
  <si>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</si>
  <si>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</si>
  <si>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</si>
  <si>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</si>
  <si>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</si>
  <si>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</si>
  <si>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</si>
  <si>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</si>
  <si>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</si>
  <si>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</si>
  <si>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</si>
  <si>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</si>
  <si>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</si>
  <si>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</si>
  <si>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</si>
  <si>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</si>
  <si>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</si>
  <si>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</si>
  <si>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</si>
  <si>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</si>
  <si>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</si>
  <si>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</si>
  <si>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</si>
  <si>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</si>
  <si>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</si>
  <si>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</si>
  <si>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</si>
  <si>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</si>
  <si>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</si>
  <si>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</si>
  <si>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</si>
  <si>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</si>
  <si>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</si>
  <si>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</si>
  <si>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</si>
  <si>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</si>
  <si>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</si>
  <si>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</si>
  <si>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</si>
  <si>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</si>
  <si>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</si>
  <si>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</si>
  <si>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</si>
  <si>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</si>
  <si>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</si>
  <si>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</si>
  <si>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</si>
  <si>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</si>
  <si>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</si>
  <si>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</si>
  <si>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</si>
  <si>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</si>
  <si>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</si>
  <si>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</si>
  <si>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</si>
  <si>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</si>
  <si>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</si>
  <si>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</si>
  <si>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</si>
  <si>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</si>
  <si>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</si>
  <si>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</si>
  <si>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</si>
  <si>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</si>
  <si>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</si>
  <si>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</si>
  <si>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</si>
  <si>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</si>
  <si>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</si>
  <si>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</si>
  <si>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</si>
  <si>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</si>
  <si>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</si>
  <si>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</si>
  <si>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</si>
  <si>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</si>
  <si>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</si>
  <si>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</si>
  <si>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</si>
  <si>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</si>
  <si>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</si>
  <si>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</si>
  <si>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</si>
  <si>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</si>
  <si>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</si>
  <si>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</si>
  <si>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</si>
  <si>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</si>
  <si>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</si>
  <si>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</si>
  <si>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</si>
  <si>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</si>
  <si>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</si>
  <si>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</si>
  <si>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</si>
  <si>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</si>
  <si>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</si>
  <si>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</si>
  <si>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</si>
  <si>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</si>
  <si>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</si>
  <si>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</si>
  <si>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</si>
  <si>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</si>
  <si>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</si>
  <si>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</si>
  <si>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</si>
  <si>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</si>
  <si>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</si>
  <si>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</si>
  <si>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</si>
  <si>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</si>
  <si>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</si>
  <si>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</si>
  <si>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</si>
  <si>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</si>
  <si>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</si>
  <si>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</si>
  <si>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</si>
  <si>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</si>
  <si>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</si>
  <si>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</si>
  <si>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</si>
  <si>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</si>
  <si>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</si>
  <si>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</si>
  <si>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</si>
  <si>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</si>
  <si>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</si>
  <si>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</si>
  <si>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</si>
  <si>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</si>
  <si>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</si>
  <si>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</si>
  <si>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</si>
  <si>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</si>
  <si>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</si>
  <si>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</si>
  <si>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</si>
  <si>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</si>
  <si>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</si>
  <si>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</si>
  <si>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</si>
  <si>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</si>
  <si>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</si>
  <si>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</si>
  <si>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</si>
  <si>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</si>
  <si>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</si>
  <si>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</si>
  <si>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</si>
  <si>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</si>
  <si>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</si>
  <si>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</si>
  <si>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</si>
  <si>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</si>
  <si>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</si>
  <si>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</si>
  <si>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</si>
  <si>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</si>
  <si>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</si>
  <si>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</si>
  <si>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</si>
  <si>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</si>
  <si>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</si>
  <si>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</si>
  <si>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</si>
  <si>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</si>
  <si>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</si>
  <si>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</si>
  <si>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</si>
  <si>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</si>
  <si>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</si>
  <si>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</si>
  <si>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</si>
  <si>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</si>
  <si>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</si>
  <si>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</si>
  <si>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</si>
  <si>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</si>
  <si>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</si>
  <si>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</si>
  <si>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</si>
  <si>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</si>
  <si>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</si>
  <si>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</si>
  <si>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</si>
  <si>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</si>
  <si>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</si>
  <si>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</si>
  <si>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</si>
  <si>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</si>
  <si>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</si>
  <si>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</si>
  <si>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</si>
  <si>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</si>
  <si>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</si>
  <si>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</si>
  <si>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</si>
  <si>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</si>
  <si>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</si>
  <si>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</si>
  <si>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</si>
  <si>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</si>
  <si>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</si>
  <si>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</si>
  <si>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</si>
  <si>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</si>
  <si>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</si>
  <si>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</si>
  <si>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</si>
  <si>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</si>
  <si>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</si>
  <si>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</si>
  <si>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</si>
  <si>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</si>
  <si>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</si>
  <si>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</si>
  <si>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</si>
  <si>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</si>
  <si>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</si>
  <si>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</si>
  <si>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</si>
  <si>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</si>
  <si>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</si>
  <si>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</si>
  <si>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</si>
  <si>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</si>
  <si>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</si>
  <si>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</si>
  <si>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</si>
  <si>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</si>
  <si>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</si>
  <si>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</si>
  <si>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</si>
  <si>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</si>
  <si>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</si>
  <si>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</si>
  <si>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</si>
  <si>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</si>
  <si>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</si>
  <si>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</si>
  <si>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</si>
  <si>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</si>
  <si>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</si>
  <si>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</si>
  <si>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</si>
  <si>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</si>
  <si>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</si>
  <si>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</si>
  <si>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</si>
  <si>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</si>
  <si>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</si>
  <si>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</si>
  <si>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</si>
  <si>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</si>
  <si>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</si>
  <si>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</si>
  <si>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</si>
  <si>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</si>
  <si>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</si>
  <si>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</si>
  <si>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</si>
  <si>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</si>
  <si>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</si>
  <si>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</si>
  <si>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</si>
  <si>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</si>
  <si>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</si>
  <si>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</si>
  <si>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</si>
  <si>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</si>
  <si>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</si>
  <si>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</si>
  <si>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</si>
  <si>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</si>
  <si>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</si>
  <si>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</si>
  <si>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</si>
  <si>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</si>
  <si>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</si>
  <si>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</si>
  <si>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</si>
  <si>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</si>
  <si>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</si>
  <si>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</si>
  <si>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</si>
  <si>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</si>
  <si>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</si>
  <si>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</si>
  <si>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</si>
  <si>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</si>
  <si>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</si>
  <si>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</si>
  <si>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</si>
  <si>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</si>
  <si>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</si>
  <si>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</si>
  <si>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</si>
  <si>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</si>
  <si>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</si>
  <si>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</si>
  <si>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</si>
  <si>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</si>
  <si>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</si>
  <si>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</si>
  <si>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</si>
  <si>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</si>
  <si>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</si>
  <si>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</si>
  <si>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</si>
  <si>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</si>
  <si>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</si>
  <si>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</si>
  <si>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</si>
  <si>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</si>
  <si>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</si>
  <si>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</si>
  <si>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</si>
  <si>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</si>
  <si>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</si>
  <si>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</si>
  <si>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</si>
  <si>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</si>
  <si>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</si>
  <si>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</si>
  <si>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</si>
  <si>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</si>
  <si>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</si>
  <si>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</si>
  <si>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</si>
  <si>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</si>
  <si>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</si>
  <si>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</si>
  <si>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</si>
  <si>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</si>
  <si>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</si>
  <si>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</si>
  <si>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</si>
  <si>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</si>
  <si>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</si>
  <si>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</si>
  <si>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</si>
  <si>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</si>
  <si>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</si>
  <si>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</si>
  <si>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</si>
  <si>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</si>
  <si>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</si>
  <si>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</si>
  <si>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</si>
  <si>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</si>
  <si>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</si>
  <si>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</si>
  <si>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</si>
  <si>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</si>
  <si>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</si>
  <si>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</si>
  <si>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</si>
  <si>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</si>
  <si>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</si>
  <si>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</si>
  <si>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</si>
  <si>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</si>
  <si>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</si>
  <si>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</si>
  <si>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</si>
  <si>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</si>
  <si>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</si>
  <si>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</si>
  <si>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</si>
  <si>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</si>
  <si>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</si>
  <si>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</si>
  <si>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</si>
  <si>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</si>
  <si>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</si>
  <si>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</si>
  <si>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</si>
  <si>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</si>
  <si>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</si>
  <si>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</si>
  <si>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</si>
  <si>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</si>
  <si>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</si>
  <si>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</si>
  <si>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</si>
  <si>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</si>
  <si>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</si>
  <si>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</si>
  <si>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</si>
  <si>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</si>
  <si>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</si>
  <si>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</si>
  <si>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</si>
  <si>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</si>
  <si>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</si>
  <si>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</si>
  <si>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</si>
  <si>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</si>
  <si>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</si>
  <si>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</si>
  <si>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</si>
  <si>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</si>
  <si>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</si>
  <si>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</si>
  <si>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</si>
  <si>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</si>
  <si>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</si>
  <si>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</si>
  <si>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</si>
  <si>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</si>
  <si>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</si>
  <si>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</si>
  <si>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</si>
  <si>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</si>
  <si>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</si>
  <si>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</si>
  <si>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</si>
  <si>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</si>
  <si>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</si>
  <si>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</si>
  <si>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</si>
  <si>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</si>
  <si>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</si>
  <si>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</si>
  <si>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</si>
  <si>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</si>
  <si>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</si>
  <si>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</si>
  <si>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</si>
  <si>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</si>
  <si>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</si>
  <si>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</si>
  <si>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</si>
  <si>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</si>
  <si>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</si>
  <si>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</si>
  <si>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</si>
  <si>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</si>
  <si>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</si>
  <si>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</si>
  <si>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</si>
  <si>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</si>
  <si>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</si>
  <si>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</si>
  <si>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</si>
  <si>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</si>
  <si>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</si>
  <si>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</si>
  <si>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</si>
  <si>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</si>
  <si>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</si>
  <si>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</si>
  <si>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</si>
  <si>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</si>
  <si>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</si>
  <si>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</si>
  <si>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</si>
  <si>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</si>
  <si>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</si>
  <si>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</si>
  <si>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</si>
  <si>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</si>
  <si>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</si>
  <si>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</si>
  <si>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</si>
  <si>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</si>
  <si>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</si>
  <si>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</si>
  <si>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</si>
  <si>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</si>
  <si>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</si>
  <si>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</si>
  <si>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</si>
  <si>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</si>
  <si>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</si>
  <si>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</si>
  <si>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</si>
  <si>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</si>
  <si>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</si>
  <si>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</si>
  <si>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</si>
  <si>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</si>
  <si>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</si>
  <si>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</si>
  <si>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</si>
  <si>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</si>
  <si>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</si>
  <si>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</si>
  <si>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</si>
  <si>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</si>
  <si>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</si>
  <si>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</si>
  <si>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</si>
  <si>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</si>
  <si>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</si>
  <si>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</si>
  <si>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</si>
  <si>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</si>
  <si>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</si>
  <si>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</si>
  <si>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</si>
  <si>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</si>
  <si>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</si>
  <si>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</si>
  <si>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</si>
  <si>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</si>
  <si>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</si>
  <si>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</si>
  <si>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</si>
  <si>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</si>
  <si>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</si>
  <si>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</si>
  <si>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</si>
  <si>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</si>
  <si>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</si>
  <si>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</si>
  <si>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</si>
  <si>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</si>
  <si>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</si>
  <si>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</si>
  <si>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</si>
  <si>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</si>
  <si>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</si>
  <si>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</si>
  <si>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</si>
  <si>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</si>
  <si>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</si>
  <si>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</si>
  <si>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</si>
  <si>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</si>
  <si>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</si>
  <si>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</si>
  <si>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</si>
  <si>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</si>
  <si>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</si>
  <si>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</si>
  <si>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</si>
  <si>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</si>
  <si>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</si>
  <si>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</si>
  <si>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</si>
  <si>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</si>
  <si>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</si>
  <si>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</si>
  <si>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</si>
  <si>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</si>
  <si>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</si>
  <si>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</si>
  <si>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</si>
  <si>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</si>
  <si>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</si>
  <si>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</si>
  <si>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</si>
  <si>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</si>
  <si>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</si>
  <si>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</si>
  <si>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</si>
  <si>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</si>
  <si>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</si>
  <si>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</si>
  <si>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</si>
  <si>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</si>
  <si>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</si>
  <si>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</si>
  <si>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</si>
  <si>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</si>
  <si>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</si>
  <si>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</si>
  <si>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</si>
  <si>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</si>
  <si>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</si>
  <si>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</si>
  <si>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</si>
  <si>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</si>
  <si>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</si>
  <si>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</si>
  <si>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</si>
  <si>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</si>
  <si>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</si>
  <si>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</si>
  <si>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</si>
  <si>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</si>
  <si>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</si>
  <si>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</si>
  <si>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</si>
  <si>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</si>
  <si>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</si>
  <si>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</si>
  <si>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</si>
  <si>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</si>
  <si>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</si>
  <si>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</si>
  <si>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</si>
  <si>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</si>
  <si>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</si>
  <si>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</si>
  <si>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</si>
  <si>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</si>
  <si>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</si>
  <si>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</si>
  <si>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</si>
  <si>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</si>
  <si>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</si>
  <si>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</si>
  <si>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</si>
  <si>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</si>
  <si>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</si>
  <si>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</si>
  <si>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</si>
  <si>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</si>
  <si>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</si>
  <si>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</si>
  <si>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</si>
  <si>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</si>
  <si>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</si>
  <si>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</si>
  <si>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</si>
  <si>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</si>
  <si>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</si>
  <si>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</si>
  <si>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</si>
  <si>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</si>
  <si>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</si>
  <si>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</si>
  <si>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</si>
  <si>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</si>
  <si>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</si>
  <si>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</si>
  <si>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</si>
  <si>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</si>
  <si>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</si>
  <si>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</si>
  <si>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</si>
  <si>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</si>
  <si>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</si>
  <si>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</si>
  <si>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</si>
  <si>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</si>
  <si>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</si>
  <si>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</si>
  <si>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</si>
  <si>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</si>
  <si>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</si>
  <si>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</si>
  <si>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</si>
  <si>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</si>
  <si>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</si>
  <si>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</si>
  <si>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</si>
  <si>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</si>
  <si>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</si>
  <si>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</si>
  <si>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</si>
  <si>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</si>
  <si>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</si>
  <si>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</si>
  <si>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</si>
  <si>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</si>
  <si>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</si>
  <si>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</si>
  <si>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</si>
  <si>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</si>
  <si>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</si>
  <si>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</si>
  <si>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</si>
  <si>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</si>
  <si>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</si>
  <si>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</si>
  <si>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</si>
  <si>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</si>
  <si>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</si>
  <si>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</si>
  <si>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</si>
  <si>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</si>
  <si>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</si>
  <si>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</si>
  <si>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</si>
  <si>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</si>
  <si>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</si>
  <si>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</si>
  <si>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</si>
  <si>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</si>
  <si>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</si>
  <si>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</si>
  <si>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</si>
  <si>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</si>
  <si>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</si>
  <si>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</si>
  <si>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</si>
  <si>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</si>
  <si>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</si>
  <si>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</si>
  <si>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</si>
  <si>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</si>
  <si>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</si>
  <si>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</si>
  <si>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</si>
  <si>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</si>
  <si>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</si>
  <si>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</si>
  <si>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</si>
  <si>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</si>
  <si>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</si>
  <si>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</si>
  <si>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</si>
  <si>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</si>
  <si>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</si>
  <si>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</si>
  <si>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</si>
  <si>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</si>
  <si>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</si>
  <si>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</si>
  <si>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</si>
  <si>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</si>
  <si>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</si>
  <si>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</si>
  <si>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</si>
  <si>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</si>
  <si>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</si>
  <si>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</si>
  <si>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</si>
  <si>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</si>
  <si>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</si>
  <si>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</si>
  <si>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</si>
  <si>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</si>
  <si>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</si>
  <si>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</si>
  <si>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</si>
  <si>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</si>
  <si>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</si>
  <si>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</si>
  <si>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</si>
  <si>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</si>
  <si>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</si>
  <si>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</si>
  <si>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</si>
  <si>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</si>
  <si>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</si>
  <si>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</si>
  <si>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</si>
  <si>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</si>
  <si>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</si>
  <si>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</si>
  <si>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</si>
  <si>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</si>
  <si>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</si>
  <si>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</si>
  <si>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</si>
  <si>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</si>
  <si>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</si>
  <si>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</si>
  <si>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</si>
  <si>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</si>
  <si>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</si>
  <si>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</si>
  <si>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</si>
  <si>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</si>
  <si>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</si>
  <si>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</si>
  <si>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</si>
  <si>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</si>
  <si>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</si>
  <si>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</si>
  <si>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</si>
  <si>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</si>
  <si>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</si>
  <si>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</si>
  <si>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</si>
  <si>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</si>
  <si>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</si>
  <si>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</si>
  <si>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</si>
  <si>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</si>
  <si>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</si>
  <si>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</si>
  <si>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</si>
  <si>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</si>
  <si>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</si>
  <si>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</si>
  <si>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</si>
  <si>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</si>
  <si>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</si>
  <si>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</si>
  <si>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</si>
  <si>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</si>
  <si>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</si>
  <si>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</si>
  <si>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</si>
  <si>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</si>
  <si>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</si>
  <si>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</si>
  <si>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</si>
  <si>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</si>
  <si>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</si>
  <si>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</si>
  <si>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</si>
  <si>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</si>
  <si>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</si>
  <si>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</si>
  <si>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</si>
  <si>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</si>
  <si>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</si>
  <si>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</si>
  <si>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</si>
  <si>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</si>
  <si>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</si>
  <si>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</si>
  <si>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</si>
  <si>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</si>
  <si>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</si>
  <si>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</si>
  <si>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</si>
  <si>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</si>
  <si>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</si>
  <si>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</si>
  <si>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</si>
  <si>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</si>
  <si>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</si>
  <si>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</si>
  <si>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</si>
  <si>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</si>
  <si>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</si>
  <si>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</si>
  <si>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</si>
  <si>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</si>
  <si>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</si>
  <si>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</si>
  <si>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</si>
  <si>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</si>
  <si>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</si>
  <si>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</si>
  <si>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</si>
  <si>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</si>
  <si>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</si>
  <si>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</si>
  <si>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</si>
  <si>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</si>
  <si>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</si>
  <si>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</si>
  <si>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</si>
  <si>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</si>
  <si>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</si>
  <si>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</si>
  <si>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</si>
  <si>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</si>
  <si>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</si>
  <si>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</si>
  <si>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</si>
  <si>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</si>
  <si>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</si>
  <si>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</si>
  <si>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</si>
  <si>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</si>
  <si>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</si>
  <si>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</si>
  <si>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</si>
  <si>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</si>
  <si>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</si>
  <si>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</si>
  <si>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</si>
  <si>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</si>
  <si>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</si>
  <si>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</si>
  <si>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</si>
  <si>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</si>
  <si>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</si>
  <si>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</si>
  <si>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</si>
  <si>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</si>
  <si>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</si>
  <si>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</si>
  <si>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</si>
  <si>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</si>
  <si>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</si>
  <si>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</si>
  <si>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</si>
  <si>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</si>
  <si>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</si>
  <si>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</si>
  <si>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</si>
  <si>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</si>
  <si>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</si>
  <si>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</si>
  <si>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</si>
  <si>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</si>
  <si>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</si>
  <si>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</si>
  <si>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</si>
  <si>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</si>
  <si>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</si>
  <si>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</si>
  <si>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</si>
  <si>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</si>
  <si>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</si>
  <si>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</si>
  <si>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</si>
  <si>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</si>
  <si>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</si>
  <si>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</si>
  <si>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</si>
  <si>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</si>
  <si>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</si>
  <si>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</si>
  <si>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</si>
  <si>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</si>
  <si>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</si>
  <si>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</si>
  <si>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</si>
  <si>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</si>
  <si>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</si>
  <si>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</si>
  <si>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</si>
  <si>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</si>
  <si>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</si>
  <si>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</si>
  <si>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</si>
  <si>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</si>
  <si>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</si>
  <si>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</si>
  <si>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</si>
  <si>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</si>
  <si>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</si>
  <si>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</si>
  <si>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</si>
  <si>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</si>
  <si>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</si>
  <si>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</si>
  <si>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</si>
  <si>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</si>
  <si>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</si>
  <si>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</si>
  <si>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</si>
  <si>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</si>
  <si>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</si>
  <si>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</si>
  <si>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</si>
  <si>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</si>
  <si>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</si>
  <si>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</si>
  <si>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</si>
  <si>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</si>
  <si>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</si>
  <si>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</si>
  <si>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</si>
  <si>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</si>
  <si>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</si>
  <si>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</si>
  <si>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</si>
  <si>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</si>
  <si>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</si>
  <si>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</si>
  <si>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</si>
  <si>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</si>
  <si>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</si>
  <si>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</si>
  <si>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</si>
  <si>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</si>
  <si>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</si>
  <si>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</si>
  <si>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</si>
  <si>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</si>
  <si>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</si>
  <si>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</si>
  <si>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</si>
  <si>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</si>
  <si>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</si>
  <si>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</si>
  <si>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</si>
  <si>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</si>
  <si>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</si>
  <si>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</si>
  <si>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</si>
  <si>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</si>
  <si>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</si>
  <si>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</si>
  <si>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</si>
  <si>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</si>
  <si>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</si>
  <si>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</si>
  <si>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</si>
  <si>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</si>
  <si>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</si>
  <si>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</si>
  <si>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</si>
  <si>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</si>
  <si>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</si>
  <si>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</si>
  <si>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</si>
  <si>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</si>
  <si>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</si>
  <si>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</si>
  <si>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</si>
  <si>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</si>
  <si>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</si>
  <si>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</si>
  <si>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</si>
  <si>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</si>
  <si>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</si>
  <si>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</si>
  <si>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</si>
  <si>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</si>
  <si>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</si>
  <si>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</si>
  <si>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</si>
  <si>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</si>
  <si>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</si>
  <si>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</si>
  <si>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</si>
  <si>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</si>
  <si>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</si>
  <si>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</si>
  <si>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</si>
  <si>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</si>
  <si>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</si>
  <si>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</si>
  <si>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</si>
  <si>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</si>
  <si>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</si>
  <si>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</si>
  <si>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</si>
  <si>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</si>
  <si>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</si>
  <si>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</si>
  <si>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</si>
  <si>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</si>
  <si>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</si>
  <si>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</si>
  <si>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</si>
  <si>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</si>
  <si>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</si>
  <si>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</si>
  <si>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</si>
  <si>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</si>
  <si>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</si>
  <si>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</si>
  <si>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</si>
  <si>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</si>
  <si>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</si>
  <si>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</si>
  <si>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</si>
  <si>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</si>
  <si>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</si>
  <si>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</si>
  <si>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</si>
  <si>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</si>
  <si>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</si>
  <si>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</si>
  <si>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</si>
  <si>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</si>
  <si>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</si>
  <si>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</si>
  <si>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</si>
  <si>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</si>
  <si>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</si>
  <si>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</si>
  <si>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</si>
  <si>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</si>
  <si>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</si>
  <si>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</si>
  <si>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</si>
  <si>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</si>
  <si>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</si>
  <si>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</si>
  <si>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</si>
  <si>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</si>
  <si>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</si>
  <si>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</si>
  <si>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</si>
  <si>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</si>
  <si>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</si>
  <si>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</si>
  <si>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</si>
  <si>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</si>
  <si>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</si>
  <si>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</si>
  <si>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</si>
  <si>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</si>
  <si>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</si>
  <si>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</si>
  <si>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</si>
  <si>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</si>
  <si>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</si>
  <si>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</si>
  <si>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</si>
  <si>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</si>
  <si>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</si>
  <si>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</si>
  <si>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</si>
  <si>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</si>
  <si>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</si>
  <si>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</si>
  <si>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</si>
  <si>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</si>
  <si>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</si>
  <si>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</si>
  <si>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</si>
  <si>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</si>
  <si>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</si>
  <si>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</si>
  <si>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</si>
  <si>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</si>
  <si>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</si>
  <si>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</si>
  <si>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</si>
  <si>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</si>
  <si>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</si>
  <si>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</si>
  <si>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</si>
  <si>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</si>
  <si>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</si>
  <si>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</si>
  <si>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</si>
  <si>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</si>
  <si>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</si>
  <si>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</si>
  <si>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</si>
  <si>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</si>
  <si>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</si>
  <si>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</si>
  <si>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</si>
  <si>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</si>
  <si>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</si>
  <si>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</si>
  <si>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</si>
  <si>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</si>
  <si>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</si>
  <si>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</si>
  <si>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</si>
  <si>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</si>
  <si>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</si>
  <si>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</si>
  <si>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</si>
  <si>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</si>
  <si>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</si>
  <si>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</si>
  <si>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</si>
  <si>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</si>
  <si>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</si>
  <si>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</si>
  <si>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</si>
  <si>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</si>
  <si>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</si>
  <si>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</si>
  <si>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</si>
  <si>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</si>
  <si>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</si>
  <si>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</si>
  <si>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</si>
  <si>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</si>
  <si>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</si>
  <si>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</si>
  <si>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</si>
  <si>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</si>
  <si>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</si>
  <si>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</si>
  <si>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</si>
  <si>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</si>
  <si>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</si>
  <si>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</si>
  <si>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</si>
  <si>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</si>
  <si>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</si>
  <si>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</si>
  <si>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</si>
  <si>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</si>
  <si>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</si>
  <si>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</si>
  <si>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</si>
  <si>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</si>
  <si>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</si>
  <si>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</si>
  <si>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</si>
  <si>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</si>
  <si>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</si>
  <si>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</si>
  <si>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</si>
  <si>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</si>
  <si>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</si>
  <si>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</si>
  <si>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</si>
  <si>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</si>
  <si>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</si>
  <si>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</si>
  <si>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</si>
  <si>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</si>
  <si>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</si>
  <si>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</si>
  <si>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</si>
  <si>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</si>
  <si>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</si>
  <si>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</si>
  <si>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</si>
  <si>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</si>
  <si>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</si>
  <si>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</si>
  <si>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</si>
  <si>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</si>
  <si>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</si>
  <si>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</si>
  <si>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</si>
  <si>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</si>
  <si>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</si>
  <si>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</si>
  <si>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</si>
  <si>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</si>
  <si>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</si>
  <si>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</si>
  <si>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</si>
  <si>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</si>
  <si>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</si>
  <si>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</si>
  <si>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</si>
  <si>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</si>
  <si>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</si>
  <si>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</si>
  <si>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</si>
  <si>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</si>
  <si>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</si>
  <si>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</si>
  <si>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</si>
  <si>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</si>
  <si>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</si>
  <si>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</si>
  <si>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</si>
  <si>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</si>
  <si>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</si>
  <si>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</si>
  <si>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</si>
  <si>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</si>
  <si>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</si>
  <si>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</si>
  <si>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</si>
  <si>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</si>
  <si>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</si>
  <si>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</si>
  <si>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</si>
  <si>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</si>
  <si>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</si>
  <si>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</si>
  <si>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</si>
  <si>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</si>
  <si>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</si>
  <si>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</si>
  <si>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</si>
  <si>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</si>
  <si>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</si>
  <si>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</si>
  <si>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</si>
  <si>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</si>
  <si>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</si>
  <si>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</si>
  <si>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</si>
  <si>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</si>
  <si>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</si>
  <si>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</si>
  <si>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</si>
  <si>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</si>
  <si>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</si>
  <si>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</si>
  <si>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</si>
  <si>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</si>
  <si>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</si>
  <si>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</si>
  <si>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</si>
  <si>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</si>
  <si>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</si>
  <si>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</si>
  <si>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</si>
  <si>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</si>
  <si>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</si>
  <si>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</si>
  <si>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</si>
  <si>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</si>
  <si>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</si>
  <si>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</si>
  <si>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</si>
  <si>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</si>
  <si>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</si>
  <si>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</si>
  <si>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</si>
  <si>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</si>
  <si>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</si>
  <si>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</si>
  <si>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</si>
  <si>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</si>
  <si>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</si>
  <si>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</si>
  <si>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</si>
  <si>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</si>
  <si>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</si>
  <si>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</si>
  <si>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</si>
  <si>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</si>
  <si>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</si>
  <si>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</si>
  <si>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</si>
  <si>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</si>
  <si>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</si>
  <si>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</si>
  <si>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</si>
  <si>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</si>
  <si>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</si>
  <si>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</si>
  <si>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</si>
  <si>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</si>
  <si>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</si>
  <si>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</si>
  <si>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</si>
  <si>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</si>
  <si>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</si>
  <si>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</si>
  <si>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</si>
  <si>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</si>
  <si>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</si>
  <si>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</si>
  <si>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</si>
  <si>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</si>
  <si>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</si>
  <si>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</si>
  <si>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</si>
  <si>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</si>
  <si>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</si>
  <si>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</si>
  <si>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</si>
  <si>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</si>
  <si>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</si>
  <si>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</si>
  <si>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</si>
  <si>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</si>
  <si>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</si>
  <si>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</si>
  <si>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</si>
  <si>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</si>
  <si>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</si>
  <si>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</si>
  <si>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</si>
  <si>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</si>
  <si>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</si>
  <si>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</si>
  <si>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</si>
  <si>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</si>
  <si>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</si>
  <si>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</si>
  <si>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</si>
  <si>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</si>
  <si>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</si>
  <si>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</si>
  <si>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</si>
  <si>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</si>
  <si>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</si>
  <si>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</si>
  <si>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</si>
  <si>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</si>
  <si>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</si>
  <si>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</si>
  <si>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</si>
  <si>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</si>
  <si>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</si>
  <si>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</si>
  <si>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</si>
  <si>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</si>
  <si>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</si>
  <si>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</si>
  <si>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</si>
  <si>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</si>
  <si>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</si>
  <si>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</si>
  <si>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</si>
  <si>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</si>
  <si>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</si>
  <si>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</si>
  <si>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</si>
  <si>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</si>
  <si>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</si>
  <si>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</si>
  <si>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</si>
  <si>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</si>
  <si>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</si>
  <si>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</si>
  <si>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</si>
  <si>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</si>
  <si>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</si>
  <si>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</si>
  <si>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</si>
  <si>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</si>
  <si>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</si>
  <si>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</si>
  <si>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</si>
  <si>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</si>
  <si>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</si>
  <si>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</si>
  <si>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</si>
  <si>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</si>
  <si>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</si>
  <si>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</si>
  <si>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</si>
  <si>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</si>
  <si>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</si>
  <si>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</si>
  <si>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</si>
  <si>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</si>
  <si>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</si>
  <si>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</si>
  <si>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</si>
  <si>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</si>
  <si>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</si>
  <si>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</si>
  <si>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</si>
  <si>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</si>
  <si>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</si>
  <si>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</si>
  <si>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</si>
  <si>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</si>
  <si>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</si>
  <si>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</si>
  <si>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</si>
  <si>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</si>
  <si>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</si>
  <si>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</si>
  <si>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</si>
  <si>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</si>
  <si>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</si>
  <si>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</si>
  <si>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</si>
  <si>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</si>
  <si>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</si>
  <si>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</si>
  <si>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</si>
  <si>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</si>
  <si>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</si>
  <si>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</si>
  <si>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</si>
  <si>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</si>
  <si>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</si>
  <si>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</si>
  <si>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</si>
  <si>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</si>
  <si>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</si>
  <si>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</si>
  <si>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</si>
  <si>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</si>
  <si>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</si>
  <si>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</si>
  <si>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</si>
  <si>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</si>
  <si>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</si>
  <si>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</si>
  <si>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</si>
  <si>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</si>
  <si>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</si>
  <si>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</si>
  <si>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</si>
  <si>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</si>
  <si>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</si>
  <si>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</si>
  <si>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</si>
  <si>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</si>
  <si>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</si>
  <si>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</si>
  <si>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</si>
  <si>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</si>
  <si>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</si>
  <si>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</si>
  <si>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</si>
  <si>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</si>
  <si>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</si>
  <si>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</si>
  <si>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</si>
  <si>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</si>
  <si>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</si>
  <si>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</si>
  <si>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</si>
  <si>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</si>
  <si>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</si>
  <si>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</si>
  <si>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</si>
  <si>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</si>
  <si>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</si>
  <si>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</si>
  <si>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</si>
  <si>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</si>
  <si>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</si>
  <si>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</si>
  <si>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</si>
  <si>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</si>
  <si>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</si>
  <si>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</si>
  <si>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</si>
  <si>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</si>
  <si>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</si>
  <si>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</si>
  <si>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</si>
  <si>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</si>
  <si>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</si>
  <si>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</si>
  <si>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</si>
  <si>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</si>
  <si>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</si>
  <si>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</si>
  <si>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</si>
  <si>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</si>
  <si>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</si>
  <si>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</si>
  <si>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</si>
  <si>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</si>
  <si>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</si>
  <si>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</si>
  <si>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</si>
  <si>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</si>
  <si>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</si>
  <si>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</si>
  <si>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</si>
  <si>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</si>
  <si>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</si>
  <si>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</si>
  <si>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</si>
  <si>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</si>
  <si>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</si>
  <si>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</si>
  <si>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</si>
  <si>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</si>
  <si>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</si>
  <si>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</si>
  <si>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</si>
  <si>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</si>
  <si>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</si>
  <si>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</si>
  <si>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</si>
  <si>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</si>
  <si>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</si>
  <si>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</si>
  <si>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</si>
  <si>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</si>
  <si>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</si>
  <si>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</si>
  <si>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</si>
  <si>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</si>
  <si>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</si>
  <si>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</si>
  <si>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</si>
  <si>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</si>
  <si>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</si>
  <si>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</si>
  <si>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</si>
  <si>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</si>
  <si>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</si>
  <si>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</si>
  <si>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</si>
  <si>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</si>
  <si>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</si>
  <si>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</si>
  <si>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</si>
  <si>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</si>
  <si>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</si>
  <si>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</si>
  <si>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</si>
  <si>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</si>
  <si>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</si>
  <si>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</si>
  <si>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</si>
  <si>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</si>
  <si>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</si>
  <si>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</si>
  <si>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</si>
  <si>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</si>
  <si>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</si>
  <si>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</si>
  <si>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</si>
  <si>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</si>
  <si>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</si>
  <si>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</si>
  <si>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</si>
  <si>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</si>
  <si>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</si>
  <si>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</si>
  <si>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</si>
  <si>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</si>
  <si>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</si>
  <si>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</si>
  <si>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</si>
  <si>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</si>
  <si>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</si>
  <si>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</si>
  <si>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</si>
  <si>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</si>
  <si>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</si>
  <si>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</si>
  <si>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</si>
  <si>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</si>
  <si>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</si>
  <si>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</si>
  <si>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</si>
  <si>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</si>
  <si>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</si>
  <si>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</si>
  <si>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</si>
  <si>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</si>
  <si>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</si>
  <si>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</si>
  <si>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</si>
  <si>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</si>
  <si>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</si>
  <si>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</si>
  <si>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</si>
  <si>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</si>
  <si>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</si>
  <si>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</si>
  <si>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</si>
  <si>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</si>
  <si>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</si>
  <si>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</si>
  <si>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</si>
  <si>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</si>
  <si>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</si>
  <si>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</si>
  <si>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</si>
  <si>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</si>
  <si>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</si>
  <si>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</si>
  <si>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</si>
  <si>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</si>
  <si>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</si>
  <si>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</si>
  <si>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</si>
  <si>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</si>
  <si>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</si>
  <si>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</si>
  <si>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</si>
  <si>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</si>
  <si>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</si>
  <si>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</si>
  <si>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</si>
  <si>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</si>
  <si>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</si>
  <si>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</si>
  <si>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</si>
  <si>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</si>
  <si>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</si>
  <si>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</si>
  <si>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</si>
  <si>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</si>
  <si>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</si>
  <si>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</si>
  <si>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</si>
  <si>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</si>
  <si>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</si>
  <si>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</si>
  <si>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</si>
  <si>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</si>
  <si>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</si>
  <si>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</si>
  <si>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</si>
  <si>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</si>
  <si>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</si>
  <si>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</si>
  <si>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</si>
  <si>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</si>
  <si>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</si>
  <si>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</si>
  <si>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</si>
  <si>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</si>
  <si>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</si>
  <si>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</si>
  <si>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</si>
  <si>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</si>
  <si>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</si>
  <si>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</si>
  <si>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</si>
  <si>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</si>
  <si>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</si>
  <si>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</si>
  <si>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</si>
  <si>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</si>
  <si>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</si>
  <si>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</si>
  <si>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</si>
  <si>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</si>
  <si>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</si>
  <si>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</si>
  <si>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</si>
  <si>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</si>
  <si>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</si>
  <si>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</si>
  <si>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</si>
  <si>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</si>
  <si>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</si>
  <si>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</si>
  <si>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</si>
  <si>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</si>
  <si>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</si>
  <si>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</si>
  <si>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</si>
  <si>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</si>
  <si>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</si>
  <si>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</si>
  <si>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</si>
  <si>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</si>
  <si>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</si>
  <si>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</si>
  <si>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</si>
  <si>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</si>
  <si>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</si>
  <si>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</si>
  <si>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</si>
  <si>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</si>
  <si>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</si>
  <si>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</si>
  <si>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</si>
  <si>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</si>
  <si>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</si>
  <si>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</si>
  <si>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</si>
  <si>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</si>
  <si>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</si>
  <si>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</si>
  <si>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</si>
  <si>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</si>
  <si>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</si>
  <si>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</si>
  <si>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</si>
  <si>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</si>
  <si>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</si>
  <si>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</si>
  <si>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</si>
  <si>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</si>
  <si>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</si>
  <si>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</si>
  <si>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</si>
  <si>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</si>
  <si>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</si>
  <si>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</si>
  <si>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</si>
  <si>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</si>
  <si>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</si>
  <si>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</si>
  <si>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</si>
  <si>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</si>
  <si>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</si>
  <si>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</si>
  <si>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</si>
  <si>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</si>
  <si>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</si>
  <si>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</si>
  <si>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</si>
  <si>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</si>
  <si>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</si>
  <si>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</si>
  <si>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</si>
  <si>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</si>
  <si>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</si>
  <si>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</si>
  <si>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</si>
  <si>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</si>
  <si>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</si>
  <si>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</si>
  <si>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</si>
  <si>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</si>
  <si>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</si>
  <si>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</si>
  <si>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</si>
  <si>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</si>
  <si>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</si>
  <si>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</si>
  <si>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</si>
  <si>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</si>
  <si>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</si>
  <si>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</si>
  <si>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</si>
  <si>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</si>
  <si>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</si>
  <si>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</si>
  <si>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</si>
  <si>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</si>
  <si>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</si>
  <si>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</si>
  <si>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</si>
  <si>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</si>
  <si>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</si>
  <si>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</si>
  <si>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</si>
  <si>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</si>
  <si>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</si>
  <si>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</si>
  <si>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</si>
  <si>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</si>
  <si>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</si>
  <si>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</si>
  <si>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</si>
  <si>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</si>
  <si>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</si>
  <si>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</si>
  <si>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</si>
  <si>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</si>
  <si>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</si>
  <si>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</si>
  <si>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</si>
  <si>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</si>
  <si>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</si>
  <si>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</si>
  <si>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</si>
  <si>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</si>
  <si>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</si>
  <si>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</si>
  <si>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</si>
  <si>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</si>
  <si>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</si>
  <si>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</si>
  <si>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</si>
  <si>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</si>
  <si>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</si>
  <si>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</si>
  <si>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</si>
  <si>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</si>
  <si>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</si>
  <si>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</si>
  <si>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</si>
  <si>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</si>
  <si>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</si>
  <si>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</si>
  <si>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</si>
  <si>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</si>
  <si>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</si>
  <si>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</si>
  <si>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</si>
  <si>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</si>
  <si>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</si>
  <si>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</si>
  <si>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</si>
  <si>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</si>
  <si>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</si>
  <si>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</si>
  <si>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</si>
  <si>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</si>
  <si>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</si>
  <si>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</si>
  <si>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</si>
  <si>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</si>
  <si>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</si>
  <si>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</si>
  <si>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</si>
  <si>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</si>
  <si>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</si>
  <si>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</si>
  <si>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</si>
  <si>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</si>
  <si>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</si>
  <si>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</si>
  <si>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</si>
  <si>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</si>
  <si>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</si>
  <si>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</si>
  <si>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</si>
  <si>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</si>
  <si>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</si>
  <si>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</si>
  <si>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</si>
  <si>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</si>
  <si>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</si>
  <si>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</si>
  <si>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</si>
  <si>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</si>
  <si>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</si>
  <si>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</si>
  <si>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</si>
  <si>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</si>
  <si>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</si>
  <si>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</si>
  <si>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</si>
  <si>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</si>
  <si>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</si>
  <si>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</si>
  <si>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</si>
  <si>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</si>
  <si>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</si>
  <si>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</si>
  <si>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</si>
  <si>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</si>
  <si>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</si>
  <si>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</si>
  <si>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</si>
  <si>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</si>
  <si>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</si>
  <si>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</si>
  <si>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</si>
  <si>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</si>
  <si>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</si>
  <si>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</si>
  <si>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</si>
  <si>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</si>
  <si>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</si>
  <si>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</si>
  <si>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</si>
  <si>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</si>
  <si>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</si>
  <si>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</si>
  <si>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</si>
  <si>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</si>
  <si>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</si>
  <si>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</si>
  <si>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</si>
  <si>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</si>
  <si>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</si>
  <si>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</si>
  <si>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</si>
  <si>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</si>
  <si>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</si>
  <si>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</si>
  <si>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</si>
  <si>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</si>
  <si>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</si>
  <si>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</si>
  <si>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</si>
  <si>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</si>
  <si>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</si>
  <si>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</si>
  <si>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</si>
  <si>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</si>
  <si>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</si>
  <si>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</si>
  <si>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</si>
  <si>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</si>
  <si>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</si>
  <si>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</si>
  <si>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</si>
  <si>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</si>
  <si>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</si>
  <si>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</si>
  <si>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</si>
  <si>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</si>
  <si>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</si>
  <si>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</si>
  <si>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</si>
  <si>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</si>
  <si>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</si>
  <si>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</si>
  <si>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</si>
  <si>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</si>
  <si>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</si>
  <si>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</si>
  <si>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</si>
  <si>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</si>
  <si>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</si>
  <si>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</si>
  <si>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</si>
  <si>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</si>
  <si>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</si>
  <si>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</si>
  <si>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</si>
  <si>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</si>
  <si>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</si>
  <si>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</si>
  <si>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</si>
  <si>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</si>
  <si>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</si>
  <si>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</si>
  <si>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</si>
  <si>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</si>
  <si>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</si>
  <si>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</si>
  <si>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</si>
  <si>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</si>
  <si>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</si>
  <si>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</si>
  <si>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</si>
  <si>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</si>
  <si>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</si>
  <si>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</si>
  <si>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</si>
  <si>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</si>
  <si>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</si>
  <si>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</si>
  <si>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</si>
  <si>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</si>
  <si>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</si>
  <si>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</si>
  <si>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</si>
  <si>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</si>
  <si>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</si>
  <si>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</si>
  <si>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</si>
  <si>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</si>
  <si>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</si>
  <si>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</si>
  <si>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</si>
  <si>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</si>
  <si>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</si>
  <si>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</si>
  <si>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</si>
  <si>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</si>
  <si>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</si>
  <si>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</si>
  <si>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</si>
  <si>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</si>
  <si>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</si>
  <si>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</si>
  <si>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</si>
  <si>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</si>
  <si>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</si>
  <si>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</si>
  <si>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</si>
  <si>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</si>
  <si>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</si>
  <si>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</si>
  <si>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</si>
  <si>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</si>
  <si>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</si>
  <si>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</si>
  <si>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</si>
  <si>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</si>
  <si>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</si>
  <si>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</si>
  <si>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</si>
  <si>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</si>
  <si>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</si>
  <si>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</si>
  <si>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</si>
  <si>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</si>
  <si>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</si>
  <si>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</si>
  <si>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</si>
  <si>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</si>
  <si>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</si>
  <si>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</si>
  <si>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</si>
  <si>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</si>
  <si>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</si>
  <si>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</si>
  <si>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</si>
  <si>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</si>
  <si>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</si>
  <si>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</si>
  <si>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</si>
  <si>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</si>
  <si>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</si>
  <si>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</si>
  <si>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</si>
  <si>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</si>
  <si>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</si>
  <si>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</si>
  <si>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</si>
  <si>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</si>
  <si>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</si>
  <si>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</si>
  <si>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</si>
  <si>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</si>
  <si>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</si>
  <si>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</si>
  <si>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</si>
  <si>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</si>
  <si>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</si>
  <si>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</si>
  <si>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</si>
  <si>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</si>
  <si>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</si>
  <si>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</si>
  <si>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</si>
  <si>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</si>
  <si>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</si>
  <si>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</si>
  <si>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</si>
  <si>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</si>
  <si>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</si>
  <si>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</si>
  <si>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</si>
  <si>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</si>
  <si>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</si>
  <si>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</si>
  <si>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</si>
  <si>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</si>
  <si>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</si>
  <si>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</si>
  <si>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</si>
  <si>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</si>
  <si>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</si>
  <si>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</si>
  <si>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</si>
  <si>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</si>
  <si>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</si>
  <si>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</si>
  <si>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</si>
  <si>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</si>
  <si>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</si>
  <si>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</si>
  <si>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</si>
  <si>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</si>
  <si>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</si>
  <si>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</si>
  <si>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</si>
  <si>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</si>
  <si>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</si>
  <si>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</si>
  <si>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</si>
  <si>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</si>
  <si>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</si>
  <si>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</si>
  <si>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</si>
  <si>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</si>
  <si>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</si>
  <si>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</si>
  <si>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</si>
  <si>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</si>
  <si>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</si>
  <si>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</si>
  <si>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</si>
  <si>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</si>
  <si>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</si>
  <si>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</si>
  <si>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</si>
  <si>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</si>
  <si>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</si>
  <si>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</si>
  <si>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</si>
  <si>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</si>
  <si>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</si>
  <si>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</si>
  <si>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</si>
  <si>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</si>
  <si>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</si>
  <si>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</si>
  <si>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</si>
  <si>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</si>
  <si>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</si>
  <si>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</si>
  <si>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</si>
  <si>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</si>
  <si>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</si>
  <si>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</si>
  <si>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</si>
  <si>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</si>
  <si>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</si>
  <si>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</si>
  <si>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</si>
  <si>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</si>
  <si>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</si>
  <si>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</si>
  <si>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</si>
  <si>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</si>
  <si>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</si>
  <si>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</si>
  <si>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</si>
  <si>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</si>
  <si>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</si>
  <si>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</si>
  <si>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</si>
  <si>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</si>
  <si>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</si>
  <si>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</si>
  <si>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</si>
  <si>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</si>
  <si>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</si>
  <si>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</si>
  <si>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</si>
  <si>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</si>
  <si>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</si>
  <si>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</si>
  <si>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</si>
  <si>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</si>
  <si>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</si>
  <si>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</si>
  <si>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</si>
  <si>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</si>
  <si>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</si>
  <si>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</si>
  <si>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</si>
  <si>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</si>
  <si>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</si>
  <si>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</si>
  <si>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</si>
  <si>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</si>
  <si>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</si>
  <si>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</si>
  <si>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</si>
  <si>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</si>
  <si>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</si>
  <si>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</si>
  <si>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</si>
  <si>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</si>
  <si>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</si>
  <si>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</si>
  <si>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</si>
  <si>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</si>
  <si>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</si>
  <si>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</si>
  <si>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</si>
  <si>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</si>
  <si>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</si>
  <si>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</si>
  <si>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</si>
  <si>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</si>
  <si>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</si>
  <si>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</si>
  <si>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</si>
  <si>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</si>
  <si>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</si>
  <si>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</si>
  <si>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</si>
  <si>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</si>
  <si>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</si>
  <si>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</si>
  <si>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</si>
  <si>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</si>
  <si>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</si>
  <si>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</si>
  <si>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</si>
  <si>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</si>
  <si>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</si>
  <si>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</si>
  <si>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</si>
  <si>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</si>
  <si>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</si>
  <si>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</si>
  <si>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</si>
  <si>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</si>
  <si>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</si>
  <si>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</si>
  <si>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</si>
  <si>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</si>
  <si>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</si>
  <si>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</si>
  <si>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</si>
  <si>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</si>
  <si>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</si>
  <si>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</si>
  <si>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</si>
  <si>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</si>
  <si>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</si>
  <si>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</si>
  <si>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</si>
  <si>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</si>
  <si>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</si>
  <si>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</si>
  <si>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</si>
  <si>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</si>
  <si>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</si>
  <si>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</si>
  <si>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</si>
  <si>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</si>
  <si>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</si>
  <si>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</si>
  <si>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</si>
  <si>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</si>
  <si>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</si>
  <si>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</si>
  <si>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</si>
  <si>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</si>
  <si>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</si>
  <si>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</si>
  <si>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</si>
  <si>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</si>
  <si>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</si>
  <si>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</si>
  <si>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</si>
  <si>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</si>
  <si>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</si>
  <si>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</si>
  <si>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</si>
  <si>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</si>
  <si>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</si>
  <si>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</si>
  <si>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</si>
  <si>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</si>
  <si>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</si>
  <si>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</si>
  <si>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</si>
  <si>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</si>
  <si>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</si>
  <si>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</si>
  <si>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</si>
  <si>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</si>
  <si>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</si>
  <si>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</si>
  <si>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</si>
  <si>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</si>
  <si>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</si>
  <si>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</si>
  <si>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</si>
  <si>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</si>
  <si>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</si>
  <si>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</si>
  <si>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</si>
  <si>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</si>
  <si>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</si>
  <si>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</si>
  <si>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</si>
  <si>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</si>
  <si>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</si>
  <si>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</si>
  <si>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</si>
  <si>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</si>
  <si>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</si>
  <si>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</si>
  <si>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</si>
  <si>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</si>
  <si>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</si>
  <si>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</si>
  <si>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</si>
  <si>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</si>
  <si>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</si>
  <si>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</si>
  <si>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</si>
  <si>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</si>
  <si>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</si>
  <si>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</si>
  <si>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</si>
  <si>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</si>
  <si>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</si>
  <si>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</si>
  <si>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</si>
  <si>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</si>
  <si>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</si>
  <si>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</si>
  <si>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</si>
  <si>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</si>
  <si>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</si>
  <si>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</si>
  <si>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</si>
  <si>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</si>
  <si>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</si>
  <si>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</si>
  <si>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</si>
  <si>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</si>
  <si>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</si>
  <si>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</si>
  <si>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</si>
  <si>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</si>
  <si>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</si>
  <si>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</si>
  <si>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</si>
  <si>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</si>
  <si>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</si>
  <si>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</si>
  <si>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</si>
  <si>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</si>
  <si>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</si>
  <si>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</si>
  <si>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</si>
  <si>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</si>
  <si>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</si>
  <si>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</si>
  <si>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</si>
  <si>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</si>
  <si>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</si>
  <si>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</si>
  <si>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</si>
  <si>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</si>
  <si>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</si>
  <si>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</si>
  <si>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</si>
  <si>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</si>
  <si>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</si>
  <si>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</si>
  <si>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</si>
  <si>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</si>
  <si>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</si>
  <si>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</si>
  <si>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</si>
  <si>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</si>
  <si>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</si>
  <si>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</si>
  <si>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</si>
  <si>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</si>
  <si>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</si>
  <si>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</si>
  <si>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</si>
  <si>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</si>
  <si>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</si>
  <si>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</si>
  <si>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</si>
  <si>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</si>
  <si>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</si>
  <si>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</si>
  <si>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</si>
  <si>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</si>
  <si>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</si>
  <si>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</si>
  <si>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</si>
  <si>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</si>
  <si>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</si>
  <si>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</si>
  <si>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</si>
  <si>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</si>
  <si>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</si>
  <si>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</si>
  <si>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</si>
  <si>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</si>
  <si>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</si>
  <si>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</si>
  <si>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</si>
  <si>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</si>
  <si>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</si>
  <si>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</si>
  <si>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</si>
  <si>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</si>
  <si>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</si>
  <si>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</si>
  <si>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</si>
  <si>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</si>
  <si>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</si>
  <si>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</si>
  <si>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</si>
  <si>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</si>
  <si>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</si>
  <si>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</si>
  <si>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</si>
  <si>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</si>
  <si>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</si>
  <si>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</si>
  <si>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</si>
  <si>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</si>
  <si>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</si>
  <si>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</si>
  <si>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</si>
  <si>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</si>
  <si>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</si>
  <si>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</si>
  <si>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</si>
  <si>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</si>
  <si>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</si>
  <si>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</si>
  <si>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</si>
  <si>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</si>
  <si>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</si>
  <si>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</si>
  <si>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</si>
  <si>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</si>
  <si>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</si>
  <si>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</si>
  <si>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</si>
  <si>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</si>
  <si>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</si>
  <si>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</si>
  <si>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</si>
  <si>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</si>
  <si>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</si>
  <si>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</si>
  <si>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</si>
  <si>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</si>
  <si>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</si>
  <si>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</si>
  <si>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</si>
  <si>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</si>
  <si>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</si>
  <si>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</si>
  <si>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</si>
  <si>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</si>
  <si>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</si>
  <si>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</si>
  <si>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</si>
  <si>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</si>
  <si>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</si>
  <si>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</si>
  <si>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</si>
  <si>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</si>
  <si>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</si>
  <si>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</si>
  <si>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</si>
  <si>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</si>
  <si>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</si>
  <si>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</si>
  <si>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</si>
  <si>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</si>
  <si>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</si>
  <si>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</si>
  <si>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</si>
  <si>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</si>
  <si>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</si>
  <si>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</si>
  <si>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</si>
  <si>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</si>
  <si>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</si>
  <si>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</si>
  <si>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</si>
  <si>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</si>
  <si>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</si>
  <si>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</si>
  <si>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</si>
  <si>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</si>
  <si>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</si>
  <si>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</si>
  <si>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</si>
  <si>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</si>
  <si>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</si>
  <si>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</si>
  <si>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</si>
  <si>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</si>
  <si>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</si>
  <si>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</si>
  <si>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</si>
  <si>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</si>
  <si>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</si>
  <si>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</si>
  <si>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</si>
  <si>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</si>
  <si>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</si>
  <si>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</si>
  <si>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</si>
  <si>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</si>
  <si>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</si>
  <si>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</si>
  <si>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</si>
  <si>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</si>
  <si>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</si>
  <si>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</si>
  <si>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</si>
  <si>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</si>
  <si>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</si>
  <si>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</si>
  <si>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</si>
  <si>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</si>
  <si>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</si>
  <si>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</si>
  <si>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</si>
  <si>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</si>
  <si>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</si>
  <si>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</si>
  <si>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</si>
  <si>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</si>
  <si>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</si>
  <si>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</si>
  <si>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</si>
  <si>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</si>
  <si>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</si>
  <si>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</si>
  <si>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</si>
  <si>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</si>
  <si>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</si>
  <si>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</si>
  <si>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</si>
  <si>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</si>
  <si>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</si>
  <si>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</si>
  <si>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</si>
  <si>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</si>
  <si>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</si>
  <si>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</si>
  <si>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</si>
  <si>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</si>
  <si>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</si>
  <si>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</si>
  <si>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</si>
  <si>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</si>
  <si>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</si>
  <si>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</si>
  <si>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</si>
  <si>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</si>
  <si>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</si>
  <si>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</si>
  <si>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</si>
  <si>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</si>
  <si>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</si>
  <si>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</si>
  <si>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</si>
  <si>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</si>
  <si>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</si>
  <si>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</si>
  <si>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</si>
  <si>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</si>
  <si>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</si>
  <si>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</si>
  <si>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</si>
  <si>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</si>
  <si>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</si>
  <si>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</si>
  <si>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</si>
  <si>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</si>
  <si>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</si>
  <si>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</si>
  <si>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</si>
  <si>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</si>
  <si>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</si>
  <si>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</si>
  <si>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</si>
  <si>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</si>
  <si>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</si>
  <si>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</si>
  <si>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</si>
  <si>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</si>
  <si>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</si>
  <si>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</si>
  <si>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</si>
  <si>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</si>
  <si>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</si>
  <si>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</si>
  <si>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</si>
  <si>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</si>
  <si>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</si>
  <si>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</si>
  <si>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</si>
  <si>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</si>
  <si>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</si>
  <si>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</si>
  <si>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</si>
  <si>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</si>
  <si>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</si>
  <si>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</si>
  <si>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</si>
  <si>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</si>
  <si>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</si>
  <si>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</si>
  <si>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</si>
  <si>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</si>
  <si>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</si>
  <si>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</si>
  <si>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</si>
  <si>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</si>
  <si>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</si>
  <si>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</si>
  <si>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</si>
  <si>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</si>
  <si>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</si>
  <si>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</si>
  <si>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</si>
  <si>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</si>
  <si>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</si>
  <si>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</si>
  <si>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</si>
  <si>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</si>
  <si>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</si>
  <si>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</si>
  <si>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</si>
  <si>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</si>
  <si>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</si>
  <si>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</si>
  <si>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</si>
  <si>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</si>
  <si>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</si>
  <si>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</si>
  <si>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</si>
  <si>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</si>
  <si>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</si>
  <si>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</si>
  <si>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</si>
  <si>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</si>
  <si>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</si>
  <si>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</si>
  <si>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</si>
  <si>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</si>
  <si>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</si>
  <si>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</si>
  <si>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</si>
  <si>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</si>
  <si>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</si>
  <si>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</si>
  <si>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</si>
  <si>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</si>
  <si>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</si>
  <si>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</si>
  <si>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</si>
  <si>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</si>
  <si>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</si>
  <si>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</si>
  <si>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</si>
  <si>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</si>
  <si>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</si>
  <si>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</si>
  <si>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</si>
  <si>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</si>
  <si>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</si>
  <si>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</si>
  <si>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</si>
  <si>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</si>
  <si>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</si>
  <si>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</si>
  <si>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</si>
  <si>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</si>
  <si>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</si>
  <si>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</si>
  <si>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</si>
  <si>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</si>
  <si>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</si>
  <si>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</si>
  <si>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</si>
  <si>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</si>
  <si>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</si>
  <si>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</si>
  <si>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</si>
  <si>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</si>
  <si>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</si>
  <si>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</si>
  <si>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</si>
  <si>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</si>
  <si>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</si>
  <si>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</si>
  <si>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</si>
  <si>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</si>
  <si>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</si>
  <si>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</si>
  <si>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</si>
  <si>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</si>
  <si>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</si>
  <si>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</si>
  <si>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</si>
  <si>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</si>
  <si>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</si>
  <si>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</si>
  <si>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</si>
  <si>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</si>
  <si>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</si>
  <si>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</si>
  <si>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</si>
  <si>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</si>
  <si>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</si>
  <si>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</si>
  <si>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</si>
  <si>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</si>
  <si>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</si>
  <si>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</si>
  <si>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</si>
  <si>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</si>
  <si>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</si>
  <si>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</si>
  <si>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</si>
  <si>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</si>
  <si>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</si>
  <si>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</si>
  <si>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</si>
  <si>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</si>
  <si>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</si>
  <si>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</si>
  <si>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</si>
  <si>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</si>
  <si>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</si>
  <si>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</si>
  <si>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</si>
  <si>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</si>
  <si>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</si>
  <si>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</si>
  <si>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</si>
  <si>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</si>
  <si>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</si>
  <si>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</si>
  <si>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</si>
  <si>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</si>
  <si>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</si>
  <si>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</si>
  <si>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</si>
  <si>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</si>
  <si>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</si>
  <si>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</si>
  <si>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</si>
  <si>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</si>
  <si>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</si>
  <si>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</si>
  <si>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</si>
  <si>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</si>
  <si>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</si>
  <si>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</si>
  <si>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</si>
  <si>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</si>
  <si>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</si>
  <si>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</si>
  <si>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</si>
  <si>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</si>
  <si>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</si>
  <si>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</si>
  <si>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</si>
  <si>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</si>
  <si>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</si>
  <si>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</si>
  <si>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</si>
  <si>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</si>
  <si>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</si>
  <si>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</si>
  <si>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</si>
  <si>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</si>
  <si>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</si>
  <si>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</si>
  <si>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</si>
  <si>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</si>
  <si>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</si>
  <si>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</si>
  <si>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</si>
  <si>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</si>
  <si>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</si>
  <si>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</si>
  <si>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</si>
  <si>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</si>
  <si>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</si>
  <si>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</si>
  <si>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</si>
  <si>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</si>
  <si>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</si>
  <si>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</si>
  <si>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</si>
  <si>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</si>
  <si>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</si>
  <si>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</si>
  <si>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</si>
  <si>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</si>
  <si>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</si>
  <si>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</si>
  <si>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</si>
  <si>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</si>
  <si>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</si>
  <si>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</si>
  <si>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</si>
  <si>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</si>
  <si>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</si>
  <si>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</si>
  <si>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</si>
  <si>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</si>
  <si>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</si>
  <si>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</si>
  <si>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</si>
  <si>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</si>
  <si>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</si>
  <si>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</si>
  <si>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</si>
  <si>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</si>
  <si>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</si>
  <si>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</si>
  <si>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</si>
  <si>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</si>
  <si>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</si>
  <si>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</si>
  <si>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</si>
  <si>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</si>
  <si>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</si>
  <si>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</si>
  <si>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</si>
  <si>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</si>
  <si>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</si>
  <si>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</si>
  <si>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</si>
  <si>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</si>
  <si>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</si>
  <si>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</si>
  <si>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</si>
  <si>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</si>
  <si>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</si>
  <si>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</si>
  <si>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</si>
  <si>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</si>
  <si>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</si>
  <si>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</si>
  <si>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</si>
  <si>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</si>
  <si>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</si>
  <si>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</si>
  <si>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</si>
  <si>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</si>
  <si>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</si>
  <si>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</si>
  <si>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</si>
  <si>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</si>
  <si>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</si>
  <si>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</si>
  <si>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</si>
  <si>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</si>
  <si>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</si>
  <si>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</si>
  <si>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</si>
  <si>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</si>
  <si>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</si>
  <si>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</si>
  <si>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</si>
  <si>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</si>
  <si>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</si>
  <si>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</si>
  <si>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</si>
  <si>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</si>
  <si>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</si>
  <si>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</si>
  <si>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</si>
  <si>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</si>
  <si>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</si>
  <si>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</si>
  <si>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</si>
  <si>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</si>
  <si>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</si>
  <si>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</si>
  <si>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</si>
  <si>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</si>
  <si>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</si>
  <si>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</si>
  <si>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</si>
  <si>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</si>
  <si>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</si>
  <si>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</si>
  <si>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</si>
  <si>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</si>
  <si>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</si>
  <si>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</si>
  <si>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</si>
  <si>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</si>
  <si>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</si>
  <si>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</si>
  <si>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</si>
  <si>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</si>
  <si>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</si>
  <si>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</si>
  <si>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</si>
  <si>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</si>
  <si>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</si>
  <si>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</si>
  <si>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</si>
  <si>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</si>
  <si>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</si>
  <si>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</si>
  <si>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</si>
  <si>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</si>
  <si>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</si>
  <si>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</si>
  <si>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</si>
  <si>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</si>
  <si>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</si>
  <si>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</si>
  <si>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</si>
  <si>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</si>
  <si>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</si>
  <si>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</si>
  <si>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</si>
  <si>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</si>
  <si>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</si>
  <si>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</si>
  <si>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</si>
  <si>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</si>
  <si>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</si>
  <si>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</si>
  <si>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</si>
  <si>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</si>
  <si>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</si>
  <si>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</si>
  <si>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</si>
  <si>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</si>
  <si>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</si>
  <si>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</si>
  <si>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</si>
  <si>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</si>
  <si>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</si>
  <si>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</si>
  <si>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</si>
  <si>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</si>
  <si>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</si>
  <si>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</si>
  <si>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</si>
  <si>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</si>
  <si>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</si>
  <si>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</si>
  <si>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</si>
  <si>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</si>
  <si>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</si>
  <si>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</si>
  <si>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</si>
  <si>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</si>
  <si>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</si>
  <si>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</si>
  <si>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</si>
  <si>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</si>
  <si>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</si>
  <si>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</si>
  <si>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</si>
  <si>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</si>
  <si>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</si>
  <si>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</si>
  <si>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</si>
  <si>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</si>
  <si>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</si>
  <si>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</si>
  <si>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</si>
  <si>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</si>
  <si>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</si>
  <si>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</si>
  <si>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</si>
  <si>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</si>
  <si>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</si>
  <si>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</si>
  <si>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</si>
  <si>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</si>
  <si>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</si>
  <si>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</si>
  <si>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</si>
  <si>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</si>
  <si>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</si>
  <si>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</si>
  <si>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</si>
  <si>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</si>
  <si>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</si>
  <si>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</si>
  <si>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</si>
  <si>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</si>
  <si>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</si>
  <si>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</si>
  <si>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</si>
  <si>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</si>
  <si>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</si>
  <si>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</si>
  <si>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</si>
  <si>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</si>
  <si>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</si>
  <si>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</si>
  <si>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</si>
  <si>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</si>
  <si>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</si>
  <si>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</si>
  <si>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</si>
  <si>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</si>
  <si>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</si>
  <si>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</si>
  <si>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</si>
  <si>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</si>
  <si>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</si>
  <si>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</si>
  <si>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</si>
  <si>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</si>
  <si>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</si>
  <si>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</si>
  <si>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</si>
  <si>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</si>
  <si>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</si>
  <si>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</si>
  <si>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</si>
  <si>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</si>
  <si>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</si>
  <si>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</si>
  <si>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</si>
  <si>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</si>
  <si>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</si>
  <si>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</si>
  <si>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</si>
  <si>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</si>
  <si>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</si>
  <si>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</si>
  <si>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</si>
  <si>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</si>
  <si>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</si>
  <si>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</si>
  <si>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</si>
  <si>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</si>
  <si>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</si>
  <si>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</si>
  <si>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</si>
  <si>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</si>
  <si>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</si>
  <si>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</si>
  <si>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</si>
  <si>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</si>
  <si>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</si>
  <si>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</si>
  <si>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</si>
  <si>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</si>
  <si>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</si>
  <si>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</si>
  <si>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</si>
  <si>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</si>
  <si>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</si>
  <si>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</si>
  <si>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</si>
  <si>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</si>
  <si>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</si>
  <si>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</si>
  <si>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</si>
  <si>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</si>
  <si>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</si>
  <si>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</si>
  <si>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</si>
  <si>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</si>
  <si>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</si>
  <si>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</si>
  <si>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</si>
  <si>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</si>
  <si>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</si>
  <si>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</si>
  <si>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</si>
  <si>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</si>
  <si>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</si>
  <si>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</si>
  <si>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</si>
  <si>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</si>
  <si>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</si>
  <si>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</si>
  <si>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</si>
  <si>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</si>
  <si>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</si>
  <si>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</si>
  <si>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</si>
  <si>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</si>
  <si>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</si>
  <si>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</si>
  <si>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</si>
  <si>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</si>
  <si>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</si>
  <si>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</si>
  <si>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</si>
  <si>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</si>
  <si>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</si>
  <si>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</si>
  <si>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</si>
  <si>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</si>
  <si>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</si>
  <si>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</si>
  <si>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</si>
  <si>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</si>
  <si>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</si>
  <si>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</si>
  <si>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</si>
  <si>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</si>
  <si>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</si>
  <si>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</si>
  <si>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</si>
  <si>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</si>
  <si>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</si>
  <si>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</si>
  <si>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</si>
  <si>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</si>
  <si>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</si>
  <si>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</si>
  <si>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</si>
  <si>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</si>
  <si>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</si>
  <si>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</si>
  <si>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</si>
  <si>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</si>
  <si>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</si>
  <si>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</si>
  <si>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</si>
  <si>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</si>
  <si>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</si>
  <si>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</si>
  <si>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</si>
  <si>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</si>
  <si>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</si>
  <si>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</si>
  <si>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</si>
  <si>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</si>
  <si>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</si>
  <si>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</si>
  <si>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</si>
  <si>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</si>
  <si>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</si>
  <si>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</si>
  <si>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</si>
  <si>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</si>
  <si>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</si>
  <si>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</si>
  <si>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</si>
  <si>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</si>
  <si>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</si>
  <si>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</si>
  <si>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</si>
  <si>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</si>
  <si>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</si>
  <si>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</si>
  <si>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</si>
  <si>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</si>
  <si>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</si>
  <si>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</si>
  <si>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</si>
  <si>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</si>
  <si>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</si>
  <si>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</si>
  <si>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</si>
  <si>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</si>
  <si>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</si>
  <si>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</si>
  <si>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</si>
  <si>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</si>
  <si>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</si>
  <si>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</si>
  <si>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</si>
  <si>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</si>
  <si>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</si>
  <si>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</si>
  <si>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</si>
  <si>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</si>
  <si>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</si>
  <si>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</si>
  <si>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</si>
  <si>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</si>
  <si>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</si>
  <si>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</si>
  <si>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</si>
  <si>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</si>
  <si>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</si>
  <si>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</si>
  <si>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</si>
  <si>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</si>
  <si>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</si>
  <si>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</si>
  <si>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</si>
  <si>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</si>
  <si>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</si>
  <si>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</si>
  <si>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</si>
  <si>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</si>
  <si>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</si>
  <si>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</si>
  <si>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</si>
  <si>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</si>
  <si>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</si>
  <si>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</si>
  <si>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</si>
  <si>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</si>
  <si>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</si>
  <si>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</si>
  <si>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</si>
  <si>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</si>
  <si>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</si>
  <si>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</si>
  <si>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</si>
  <si>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</si>
  <si>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</si>
  <si>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</si>
  <si>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</si>
  <si>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</si>
  <si>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</si>
  <si>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</si>
  <si>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</si>
  <si>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</si>
  <si>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</si>
  <si>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</si>
  <si>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</si>
  <si>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</si>
  <si>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</si>
  <si>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</si>
  <si>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</si>
  <si>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</si>
  <si>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</si>
  <si>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</si>
  <si>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</si>
  <si>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</si>
  <si>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</si>
  <si>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</si>
  <si>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</si>
  <si>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</si>
  <si>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</si>
  <si>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</si>
  <si>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</si>
  <si>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</si>
  <si>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</si>
  <si>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</si>
  <si>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</si>
  <si>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</si>
  <si>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</si>
  <si>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</si>
  <si>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</si>
  <si>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</si>
  <si>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</si>
  <si>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</si>
  <si>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</si>
  <si>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</si>
  <si>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</si>
  <si>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</si>
  <si>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</si>
  <si>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</si>
  <si>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</si>
  <si>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</si>
  <si>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</si>
  <si>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</si>
  <si>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</si>
  <si>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</si>
  <si>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</si>
  <si>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</si>
  <si>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</si>
  <si>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</si>
  <si>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</si>
  <si>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</si>
  <si>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</si>
  <si>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</si>
  <si>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</si>
  <si>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</si>
  <si>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</si>
  <si>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</si>
  <si>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</si>
  <si>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</si>
  <si>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</si>
  <si>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</si>
  <si>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</si>
  <si>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</si>
  <si>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</si>
  <si>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</si>
  <si>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</si>
  <si>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</si>
  <si>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</si>
  <si>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</si>
  <si>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</si>
  <si>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</si>
  <si>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</si>
  <si>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</si>
  <si>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</si>
  <si>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</si>
  <si>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</si>
  <si>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</si>
  <si>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</si>
  <si>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</si>
  <si>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</si>
  <si>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</si>
  <si>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</si>
  <si>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</si>
  <si>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</si>
  <si>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</si>
  <si>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</si>
  <si>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</si>
  <si>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</si>
  <si>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</si>
  <si>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</si>
  <si>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</si>
  <si>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</si>
  <si>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</si>
  <si>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</si>
  <si>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</si>
  <si>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</si>
  <si>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</si>
  <si>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</si>
  <si>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</si>
  <si>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</si>
  <si>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</si>
  <si>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</si>
  <si>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</si>
  <si>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</si>
  <si>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</si>
  <si>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</si>
  <si>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</si>
  <si>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</si>
  <si>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</si>
  <si>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</si>
  <si>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</si>
  <si>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</si>
  <si>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</si>
  <si>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</si>
  <si>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</si>
  <si>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</si>
  <si>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</si>
  <si>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</si>
  <si>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</si>
  <si>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</si>
  <si>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</si>
  <si>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</si>
  <si>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</si>
  <si>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</si>
  <si>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</si>
  <si>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</si>
  <si>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</si>
  <si>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</si>
  <si>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</si>
  <si>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</si>
  <si>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</si>
  <si>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</si>
  <si>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</si>
  <si>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</si>
  <si>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</si>
  <si>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</si>
  <si>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</si>
  <si>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</si>
  <si>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</si>
  <si>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</si>
  <si>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</si>
  <si>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</si>
  <si>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</si>
  <si>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</si>
  <si>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</si>
  <si>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</si>
  <si>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</si>
  <si>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</si>
  <si>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</si>
  <si>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</si>
  <si>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</si>
  <si>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</si>
  <si>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</si>
  <si>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</si>
  <si>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</si>
  <si>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</si>
  <si>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</si>
  <si>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</si>
  <si>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</si>
  <si>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</si>
  <si>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</si>
  <si>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</si>
  <si>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</si>
  <si>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</si>
  <si>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</si>
  <si>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</si>
  <si>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</si>
  <si>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</si>
  <si>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</si>
  <si>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</si>
  <si>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</si>
  <si>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</si>
  <si>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</si>
  <si>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</si>
  <si>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</si>
  <si>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</si>
  <si>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</si>
  <si>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</si>
  <si>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</si>
  <si>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</si>
  <si>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</si>
  <si>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</si>
  <si>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</si>
  <si>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</si>
  <si>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</si>
  <si>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</si>
  <si>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</si>
  <si>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</si>
  <si>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</si>
  <si>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</si>
  <si>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</si>
  <si>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</si>
  <si>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</si>
  <si>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</si>
  <si>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</si>
  <si>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</si>
  <si>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</si>
  <si>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</si>
  <si>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</si>
  <si>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</si>
  <si>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</si>
  <si>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</si>
  <si>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</si>
  <si>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</si>
  <si>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</si>
  <si>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</si>
  <si>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</si>
  <si>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</si>
  <si>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</si>
  <si>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</si>
  <si>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</si>
  <si>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</si>
  <si>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</si>
  <si>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</si>
  <si>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</si>
  <si>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</si>
  <si>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</si>
  <si>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</si>
  <si>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</si>
  <si>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</si>
  <si>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</si>
  <si>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</si>
  <si>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</si>
  <si>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</si>
  <si>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</si>
  <si>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</si>
  <si>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</si>
  <si>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</si>
  <si>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</si>
  <si>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</si>
  <si>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</si>
  <si>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</si>
  <si>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</si>
  <si>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</si>
  <si>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</si>
  <si>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</si>
  <si>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</si>
  <si>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</si>
  <si>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</si>
  <si>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</si>
  <si>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</si>
  <si>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</si>
  <si>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</si>
  <si>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</si>
  <si>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</si>
  <si>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</si>
  <si>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</si>
  <si>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</si>
  <si>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</si>
  <si>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</si>
  <si>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</si>
  <si>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</si>
  <si>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</si>
  <si>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</si>
  <si>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</si>
  <si>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</si>
  <si>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</si>
  <si>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</si>
  <si>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</si>
  <si>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</si>
  <si>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</si>
  <si>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</si>
  <si>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</si>
  <si>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</si>
  <si>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</si>
  <si>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</si>
  <si>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</si>
  <si>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</si>
  <si>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</si>
  <si>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</si>
  <si>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</si>
  <si>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</si>
  <si>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</si>
  <si>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</si>
  <si>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</si>
  <si>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</si>
  <si>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</si>
  <si>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</si>
  <si>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</si>
  <si>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</si>
  <si>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</si>
  <si>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</si>
  <si>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</si>
  <si>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</si>
  <si>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</si>
  <si>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</si>
  <si>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</si>
  <si>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</si>
  <si>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</si>
  <si>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</si>
  <si>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</si>
  <si>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</si>
  <si>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</si>
  <si>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</si>
  <si>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</si>
  <si>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</si>
  <si>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</si>
  <si>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</si>
  <si>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</si>
  <si>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</si>
  <si>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</si>
  <si>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</si>
  <si>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</si>
  <si>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</si>
  <si>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</si>
  <si>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</si>
  <si>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</si>
  <si>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</si>
  <si>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</si>
  <si>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</si>
  <si>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</si>
  <si>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</si>
  <si>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</si>
  <si>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</si>
  <si>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</si>
  <si>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</si>
  <si>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</si>
  <si>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</si>
  <si>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</si>
  <si>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</si>
  <si>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</si>
  <si>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</si>
  <si>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</si>
  <si>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</si>
  <si>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</si>
  <si>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</si>
  <si>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</si>
  <si>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</si>
  <si>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</si>
  <si>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</si>
  <si>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</si>
  <si>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</si>
  <si>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</si>
  <si>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</si>
  <si>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</si>
  <si>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</si>
  <si>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</si>
  <si>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</si>
  <si>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</si>
  <si>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</si>
  <si>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</si>
  <si>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</si>
  <si>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</si>
  <si>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</si>
  <si>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</si>
  <si>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</si>
  <si>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</si>
  <si>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</si>
  <si>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</si>
  <si>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</si>
  <si>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</si>
  <si>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</si>
  <si>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</si>
  <si>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</si>
  <si>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</si>
  <si>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</si>
  <si>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</si>
  <si>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</si>
  <si>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</si>
  <si>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</si>
  <si>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</si>
  <si>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</si>
  <si>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</si>
  <si>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</si>
  <si>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</si>
  <si>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</si>
  <si>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</si>
  <si>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</si>
  <si>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</si>
  <si>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</si>
  <si>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</si>
  <si>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</si>
  <si>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</si>
  <si>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</si>
  <si>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</si>
  <si>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</si>
  <si>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</si>
  <si>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</si>
  <si>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</si>
  <si>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</si>
  <si>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</si>
  <si>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</si>
  <si>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</si>
  <si>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</si>
  <si>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</si>
  <si>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</si>
  <si>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</si>
  <si>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</si>
  <si>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</si>
  <si>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</si>
  <si>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</si>
  <si>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</si>
  <si>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</si>
  <si>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</si>
  <si>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</si>
  <si>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</si>
  <si>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</si>
  <si>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</si>
  <si>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</si>
  <si>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</si>
  <si>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</si>
  <si>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</si>
  <si>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</si>
  <si>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</si>
  <si>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</si>
  <si>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</si>
  <si>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</si>
  <si>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</si>
  <si>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</si>
  <si>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</si>
  <si>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</si>
  <si>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</si>
  <si>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</si>
  <si>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</si>
  <si>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</si>
  <si>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</si>
  <si>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</si>
  <si>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</si>
  <si>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</si>
  <si>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</si>
  <si>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</si>
  <si>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</si>
  <si>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</si>
  <si>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</si>
  <si>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</si>
  <si>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</si>
  <si>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</si>
  <si>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</si>
  <si>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</si>
  <si>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</si>
  <si>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</si>
  <si>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</si>
  <si>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</si>
  <si>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</si>
  <si>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</si>
  <si>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</si>
  <si>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</si>
  <si>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</si>
  <si>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</si>
  <si>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</si>
  <si>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</si>
  <si>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</si>
  <si>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</si>
  <si>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</si>
  <si>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</si>
  <si>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</si>
  <si>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</si>
  <si>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</si>
  <si>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</si>
  <si>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</si>
  <si>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</si>
  <si>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</si>
  <si>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</si>
  <si>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</si>
  <si>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</si>
  <si>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</si>
  <si>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</si>
  <si>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</si>
  <si>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</si>
  <si>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</si>
  <si>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</si>
  <si>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</si>
  <si>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</si>
  <si>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</si>
  <si>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</si>
  <si>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</si>
  <si>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</si>
  <si>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</si>
  <si>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</si>
  <si>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</si>
  <si>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</si>
  <si>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</si>
  <si>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</si>
  <si>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</si>
  <si>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</si>
  <si>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</si>
  <si>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</si>
  <si>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</si>
  <si>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</si>
  <si>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</si>
  <si>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</si>
  <si>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</si>
  <si>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</si>
  <si>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</si>
  <si>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</si>
  <si>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</si>
  <si>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</si>
  <si>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</si>
  <si>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</si>
  <si>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</si>
  <si>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</si>
  <si>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</si>
  <si>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</si>
  <si>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</si>
  <si>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</si>
  <si>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</si>
  <si>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</si>
  <si>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</si>
  <si>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</si>
  <si>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</si>
  <si>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</si>
  <si>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</si>
  <si>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</si>
  <si>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</si>
  <si>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</si>
  <si>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</si>
  <si>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</si>
  <si>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</si>
  <si>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</si>
  <si>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</si>
  <si>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</si>
  <si>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</si>
  <si>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</si>
  <si>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</si>
  <si>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</si>
  <si>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</si>
  <si>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</si>
  <si>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</si>
  <si>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</si>
  <si>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</si>
  <si>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</si>
  <si>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</si>
  <si>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</si>
  <si>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</si>
  <si>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</si>
  <si>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</si>
  <si>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</si>
  <si>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</si>
  <si>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</si>
  <si>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</si>
  <si>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</si>
  <si>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</si>
  <si>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</si>
  <si>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</si>
  <si>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</si>
  <si>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</si>
  <si>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</si>
  <si>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</si>
  <si>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</si>
  <si>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</si>
  <si>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</si>
  <si>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</si>
  <si>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</si>
  <si>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</si>
  <si>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</si>
  <si>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</si>
  <si>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</si>
  <si>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</si>
  <si>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</si>
  <si>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</si>
  <si>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</si>
  <si>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</si>
  <si>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</si>
  <si>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</si>
  <si>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</si>
  <si>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</si>
  <si>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</si>
  <si>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</si>
  <si>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</si>
  <si>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</si>
  <si>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</si>
  <si>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</si>
  <si>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</si>
  <si>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</si>
  <si>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</si>
  <si>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</si>
  <si>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</si>
  <si>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</si>
  <si>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</si>
  <si>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</si>
  <si>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</si>
  <si>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</si>
  <si>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</si>
  <si>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</si>
  <si>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</si>
  <si>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</si>
  <si>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</si>
  <si>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</si>
  <si>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</si>
  <si>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</si>
  <si>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</si>
  <si>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</si>
  <si>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</si>
  <si>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</si>
  <si>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</si>
  <si>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</si>
  <si>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</si>
  <si>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</si>
  <si>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</si>
  <si>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</si>
  <si>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</si>
  <si>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</si>
  <si>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</si>
  <si>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</si>
  <si>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</si>
  <si>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</si>
  <si>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</si>
  <si>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</si>
  <si>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</si>
  <si>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</si>
  <si>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</si>
  <si>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</si>
  <si>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</si>
  <si>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</si>
  <si>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</si>
  <si>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</si>
  <si>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</si>
  <si>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</si>
  <si>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</si>
  <si>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</si>
  <si>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</si>
  <si>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</si>
  <si>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</si>
  <si>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</si>
  <si>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</si>
  <si>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</si>
  <si>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</si>
  <si>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</si>
  <si>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</si>
  <si>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</si>
  <si>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</si>
  <si>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</si>
  <si>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</si>
  <si>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</si>
  <si>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</si>
  <si>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</si>
  <si>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</si>
  <si>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</si>
  <si>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</si>
  <si>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</si>
  <si>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</si>
  <si>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</si>
  <si>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</si>
  <si>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</si>
  <si>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</si>
  <si>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</si>
  <si>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</si>
  <si>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</si>
  <si>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</si>
  <si>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</si>
  <si>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</si>
  <si>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</si>
  <si>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</si>
  <si>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</si>
  <si>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</si>
  <si>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</si>
  <si>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</si>
  <si>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</si>
  <si>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</si>
  <si>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</si>
  <si>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</si>
  <si>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</si>
  <si>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</si>
  <si>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</si>
  <si>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</si>
  <si>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</si>
  <si>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</si>
  <si>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</si>
  <si>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</si>
  <si>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</si>
  <si>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</si>
  <si>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</si>
  <si>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</si>
  <si>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</si>
  <si>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</si>
  <si>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</si>
  <si>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</si>
  <si>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</si>
  <si>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</si>
  <si>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</si>
  <si>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</si>
  <si>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</si>
  <si>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</si>
  <si>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</si>
  <si>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</si>
  <si>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</si>
  <si>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</si>
  <si>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</si>
  <si>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</si>
  <si>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</si>
  <si>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</si>
  <si>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</si>
  <si>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</si>
  <si>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</si>
  <si>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</si>
  <si>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</si>
  <si>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</si>
  <si>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</si>
  <si>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</si>
  <si>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</si>
  <si>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</si>
  <si>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</si>
  <si>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</si>
  <si>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</si>
  <si>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</si>
  <si>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</si>
  <si>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</si>
  <si>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</si>
  <si>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</si>
  <si>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</si>
  <si>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</si>
  <si>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</si>
  <si>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</si>
  <si>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</si>
  <si>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</si>
  <si>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</si>
  <si>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</si>
  <si>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</si>
  <si>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</si>
  <si>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</si>
  <si>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</si>
  <si>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</si>
  <si>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</si>
  <si>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</si>
  <si>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</si>
  <si>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</si>
  <si>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</si>
  <si>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</si>
  <si>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</si>
  <si>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</si>
  <si>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</si>
  <si>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</si>
  <si>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</si>
  <si>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</si>
  <si>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</si>
  <si>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</si>
  <si>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</si>
  <si>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</si>
  <si>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</si>
  <si>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</si>
  <si>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</si>
  <si>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</si>
  <si>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</si>
  <si>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</si>
  <si>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</si>
  <si>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</si>
  <si>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</si>
  <si>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</si>
  <si>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</si>
  <si>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</si>
  <si>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</si>
  <si>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</si>
  <si>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</si>
  <si>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</si>
  <si>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</si>
  <si>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</si>
  <si>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</si>
  <si>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</si>
  <si>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</si>
  <si>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</si>
  <si>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</si>
  <si>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</si>
  <si>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</si>
  <si>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</si>
  <si>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</si>
  <si>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</si>
  <si>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</si>
  <si>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</si>
  <si>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</si>
  <si>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</si>
  <si>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</si>
  <si>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</si>
  <si>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</si>
  <si>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</si>
  <si>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</si>
  <si>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</si>
  <si>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</si>
  <si>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</si>
  <si>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</si>
  <si>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</si>
  <si>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</si>
  <si>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</si>
  <si>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</si>
  <si>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</si>
  <si>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</si>
  <si>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</si>
  <si>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</si>
  <si>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</si>
  <si>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</si>
  <si>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</si>
  <si>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</si>
  <si>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</si>
  <si>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</si>
  <si>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</si>
  <si>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</si>
  <si>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</si>
  <si>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</si>
  <si>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</si>
  <si>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</si>
  <si>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</si>
  <si>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</si>
  <si>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</si>
  <si>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</si>
  <si>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</si>
  <si>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</si>
  <si>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</si>
  <si>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</si>
  <si>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</si>
  <si>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</si>
  <si>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</si>
  <si>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</si>
  <si>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</si>
  <si>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</si>
  <si>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</si>
  <si>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</si>
  <si>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</si>
  <si>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</si>
  <si>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</si>
  <si>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</si>
  <si>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</si>
  <si>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</si>
  <si>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</si>
  <si>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</si>
  <si>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</si>
  <si>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</si>
  <si>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</si>
  <si>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</si>
  <si>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</si>
  <si>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</si>
  <si>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</si>
  <si>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</si>
  <si>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</si>
  <si>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</si>
  <si>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</si>
  <si>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</si>
  <si>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</si>
  <si>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</si>
  <si>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</si>
  <si>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</si>
  <si>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</si>
  <si>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</si>
  <si>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</si>
  <si>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</si>
  <si>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</si>
  <si>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</si>
  <si>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</si>
  <si>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</si>
  <si>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</si>
  <si>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</si>
  <si>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</si>
  <si>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</si>
  <si>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</si>
  <si>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</si>
  <si>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</si>
  <si>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</si>
  <si>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</si>
  <si>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</si>
  <si>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</si>
  <si>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</si>
  <si>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</si>
  <si>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</si>
  <si>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</si>
  <si>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</si>
  <si>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</si>
  <si>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</si>
  <si>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</si>
  <si>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</si>
  <si>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</si>
  <si>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</si>
  <si>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</si>
  <si>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</si>
  <si>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</si>
  <si>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</si>
  <si>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</si>
  <si>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</si>
  <si>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</si>
  <si>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</si>
  <si>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</si>
  <si>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</si>
  <si>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</si>
  <si>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</si>
  <si>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</si>
  <si>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</si>
  <si>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</si>
  <si>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</si>
  <si>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</si>
  <si>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</si>
  <si>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</si>
  <si>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</si>
  <si>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</si>
  <si>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</si>
  <si>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</si>
  <si>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</si>
  <si>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</si>
  <si>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</si>
  <si>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</si>
  <si>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</si>
  <si>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</si>
  <si>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</si>
  <si>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</si>
  <si>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</si>
  <si>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</si>
  <si>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</si>
  <si>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</si>
  <si>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</si>
  <si>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</si>
  <si>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</si>
  <si>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</si>
  <si>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</si>
  <si>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</si>
  <si>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</si>
  <si>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</si>
  <si>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</si>
  <si>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</si>
  <si>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</si>
  <si>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</si>
  <si>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</si>
  <si>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</si>
  <si>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</si>
  <si>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</si>
  <si>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</si>
  <si>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</si>
  <si>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</si>
  <si>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</si>
  <si>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</si>
  <si>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</si>
  <si>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</si>
  <si>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</si>
  <si>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</si>
  <si>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</si>
  <si>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</si>
  <si>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</si>
  <si>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</si>
  <si>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</si>
  <si>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</si>
  <si>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</si>
  <si>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</si>
  <si>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</si>
  <si>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</si>
  <si>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</si>
  <si>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</si>
  <si>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</si>
  <si>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</si>
  <si>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</si>
  <si>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</si>
  <si>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</si>
  <si>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</si>
  <si>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</si>
  <si>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</si>
  <si>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</si>
  <si>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</si>
  <si>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</si>
  <si>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</si>
  <si>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</si>
  <si>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</si>
  <si>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</si>
  <si>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</si>
  <si>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</si>
  <si>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</si>
  <si>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</si>
  <si>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</si>
  <si>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</si>
  <si>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</si>
  <si>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</si>
  <si>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</si>
  <si>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</si>
  <si>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</si>
  <si>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</si>
  <si>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</si>
  <si>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</si>
  <si>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</si>
  <si>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</si>
  <si>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</si>
  <si>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</si>
  <si>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</si>
  <si>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</si>
  <si>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</si>
  <si>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</si>
  <si>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</si>
  <si>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</si>
  <si>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</si>
  <si>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</si>
  <si>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</si>
  <si>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</si>
  <si>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</si>
  <si>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</si>
  <si>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</si>
  <si>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</si>
  <si>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</si>
  <si>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</si>
  <si>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</si>
  <si>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</si>
  <si>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</si>
  <si>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</si>
  <si>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</si>
  <si>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</si>
  <si>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</si>
  <si>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</si>
  <si>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</si>
  <si>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</si>
  <si>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</si>
  <si>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</si>
  <si>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</si>
  <si>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</si>
  <si>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</si>
  <si>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</si>
  <si>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</si>
  <si>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</si>
  <si>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</si>
  <si>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</si>
  <si>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</si>
  <si>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</si>
  <si>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</si>
  <si>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</si>
  <si>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</si>
  <si>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</si>
  <si>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</si>
  <si>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</si>
  <si>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</si>
  <si>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</si>
  <si>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</si>
  <si>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</si>
  <si>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</si>
  <si>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</si>
  <si>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</si>
  <si>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</si>
  <si>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</si>
  <si>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</si>
  <si>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</si>
  <si>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</si>
  <si>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</si>
  <si>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</si>
  <si>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</si>
  <si>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</si>
  <si>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</si>
  <si>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</si>
  <si>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</si>
  <si>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</si>
  <si>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</si>
  <si>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</si>
  <si>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</si>
  <si>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</si>
  <si>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</si>
  <si>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</si>
  <si>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</si>
  <si>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</si>
  <si>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</si>
  <si>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</si>
  <si>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</si>
  <si>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</si>
  <si>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</si>
  <si>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</si>
  <si>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</si>
  <si>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</si>
  <si>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</si>
  <si>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</si>
  <si>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</si>
  <si>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</si>
  <si>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</si>
  <si>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</si>
  <si>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</si>
  <si>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</si>
  <si>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</si>
  <si>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</si>
  <si>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</si>
  <si>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</si>
  <si>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</si>
  <si>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</si>
  <si>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</si>
  <si>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</si>
  <si>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</si>
  <si>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</si>
  <si>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</si>
  <si>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</si>
  <si>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</si>
  <si>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</si>
  <si>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</si>
  <si>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</si>
  <si>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</si>
  <si>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</si>
  <si>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</si>
  <si>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</si>
  <si>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</si>
  <si>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</si>
  <si>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</si>
  <si>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</si>
  <si>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</si>
  <si>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</si>
  <si>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</si>
  <si>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</si>
  <si>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</si>
  <si>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</si>
  <si>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</si>
  <si>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</si>
  <si>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</si>
  <si>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</si>
  <si>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</si>
  <si>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</si>
  <si>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</si>
  <si>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</si>
  <si>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</si>
  <si>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</si>
  <si>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</si>
  <si>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</si>
  <si>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</si>
  <si>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</si>
  <si>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</si>
  <si>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</si>
  <si>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</si>
  <si>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</si>
  <si>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</si>
  <si>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</si>
  <si>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</si>
  <si>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</si>
  <si>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</si>
  <si>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</si>
  <si>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</si>
  <si>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</si>
  <si>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</si>
  <si>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</si>
  <si>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</si>
  <si>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</si>
  <si>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</si>
  <si>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</si>
  <si>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</si>
  <si>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</si>
  <si>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</si>
  <si>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</si>
  <si>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</si>
  <si>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</si>
  <si>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</si>
  <si>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</si>
  <si>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</si>
  <si>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</si>
  <si>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</si>
  <si>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</si>
  <si>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</si>
  <si>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</si>
  <si>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</si>
  <si>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</si>
  <si>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</si>
  <si>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</si>
  <si>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</si>
  <si>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</si>
  <si>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</si>
  <si>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</si>
  <si>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</si>
  <si>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</si>
  <si>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</si>
  <si>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</si>
  <si>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</si>
  <si>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</si>
  <si>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</si>
  <si>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</si>
  <si>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</si>
  <si>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</si>
  <si>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</si>
  <si>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</si>
  <si>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</si>
  <si>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</si>
  <si>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</si>
  <si>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</si>
  <si>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</si>
  <si>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</si>
  <si>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</si>
  <si>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</si>
  <si>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</si>
  <si>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</si>
  <si>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</si>
  <si>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</si>
  <si>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</si>
  <si>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</si>
  <si>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</si>
  <si>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</si>
  <si>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</si>
  <si>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</si>
  <si>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</si>
  <si>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</si>
  <si>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</si>
  <si>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</si>
  <si>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</si>
  <si>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</si>
  <si>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</si>
  <si>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</si>
  <si>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</si>
  <si>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</si>
  <si>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</si>
  <si>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</si>
  <si>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</si>
  <si>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</si>
  <si>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</si>
  <si>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</si>
  <si>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</si>
  <si>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</si>
  <si>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</si>
  <si>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</si>
  <si>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</si>
  <si>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</si>
  <si>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</si>
  <si>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</si>
  <si>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</si>
  <si>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</si>
  <si>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</si>
  <si>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</si>
  <si>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</si>
  <si>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</si>
  <si>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</si>
  <si>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</si>
  <si>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</si>
  <si>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</si>
  <si>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</si>
  <si>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</si>
  <si>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</si>
  <si>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</si>
  <si>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</si>
  <si>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</si>
  <si>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</si>
  <si>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</si>
  <si>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</si>
  <si>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</si>
  <si>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</si>
  <si>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</si>
  <si>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</si>
  <si>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</si>
  <si>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</si>
  <si>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</si>
  <si>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</si>
  <si>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</si>
  <si>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</si>
  <si>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</si>
  <si>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</si>
  <si>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</si>
  <si>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</si>
  <si>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</si>
  <si>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</si>
  <si>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</si>
  <si>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</si>
  <si>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</si>
  <si>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</si>
  <si>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</si>
  <si>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</si>
  <si>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</si>
  <si>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</si>
  <si>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</si>
  <si>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</si>
  <si>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</si>
  <si>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</si>
  <si>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</si>
  <si>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</si>
  <si>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</si>
  <si>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</si>
  <si>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</si>
  <si>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</si>
  <si>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</si>
  <si>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</si>
  <si>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</si>
  <si>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</si>
  <si>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</si>
  <si>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</si>
  <si>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</si>
  <si>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</si>
  <si>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</si>
  <si>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</si>
  <si>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</si>
  <si>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</si>
  <si>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</si>
  <si>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</si>
  <si>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</si>
  <si>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</si>
  <si>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</si>
  <si>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</si>
  <si>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</si>
  <si>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</si>
  <si>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</si>
  <si>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</si>
  <si>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</si>
  <si>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</si>
  <si>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</si>
  <si>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</si>
  <si>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</si>
  <si>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</si>
  <si>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</si>
  <si>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</si>
  <si>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</si>
  <si>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</si>
  <si>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</si>
  <si>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</si>
  <si>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</si>
  <si>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</si>
  <si>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</si>
  <si>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</si>
  <si>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</si>
  <si>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</si>
  <si>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</si>
  <si>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</si>
  <si>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</si>
  <si>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</si>
  <si>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</si>
  <si>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</si>
  <si>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</si>
  <si>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</si>
  <si>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</si>
  <si>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</si>
  <si>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</si>
  <si>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</si>
  <si>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</si>
  <si>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</si>
  <si>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</si>
  <si>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</si>
  <si>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</si>
  <si>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</si>
  <si>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</si>
  <si>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</si>
  <si>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</si>
  <si>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</si>
  <si>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</si>
  <si>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</si>
  <si>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</si>
  <si>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</si>
  <si>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</si>
  <si>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</si>
  <si>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</si>
  <si>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</si>
  <si>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</si>
  <si>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</si>
  <si>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</si>
  <si>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</si>
  <si>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</si>
  <si>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</si>
  <si>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</si>
  <si>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</si>
  <si>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</si>
  <si>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</si>
  <si>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</si>
  <si>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</si>
  <si>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</si>
  <si>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</si>
  <si>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</si>
  <si>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</si>
  <si>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</si>
  <si>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</si>
  <si>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</si>
  <si>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</si>
  <si>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</si>
  <si>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</si>
  <si>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</si>
  <si>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</si>
  <si>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</si>
  <si>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</si>
  <si>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</si>
  <si>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</si>
  <si>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</si>
  <si>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</si>
  <si>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</si>
  <si>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</si>
  <si>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</si>
  <si>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</si>
  <si>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</si>
  <si>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</si>
  <si>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</si>
  <si>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</si>
  <si>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</si>
  <si>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</si>
  <si>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</si>
  <si>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</si>
  <si>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</si>
  <si>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</si>
  <si>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</si>
  <si>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</si>
  <si>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</si>
  <si>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</si>
  <si>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</si>
  <si>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</si>
  <si>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</si>
  <si>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</si>
  <si>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</si>
  <si>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</si>
  <si>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</si>
  <si>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</si>
  <si>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</si>
  <si>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</si>
  <si>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</si>
  <si>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</si>
  <si>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</si>
  <si>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</si>
  <si>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</si>
  <si>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</si>
  <si>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</si>
  <si>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</si>
  <si>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</si>
  <si>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</si>
  <si>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</si>
  <si>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</si>
  <si>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</si>
  <si>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</si>
  <si>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</si>
  <si>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</si>
  <si>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</si>
  <si>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</si>
  <si>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</si>
  <si>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</si>
  <si>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</si>
  <si>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</si>
  <si>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</si>
  <si>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</si>
  <si>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</si>
  <si>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</si>
  <si>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</si>
  <si>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</si>
  <si>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</si>
  <si>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</si>
  <si>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</si>
  <si>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</si>
  <si>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</si>
  <si>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</si>
  <si>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</si>
  <si>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</si>
  <si>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</si>
  <si>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</si>
  <si>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</si>
  <si>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</si>
  <si>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</si>
  <si>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</si>
  <si>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</si>
  <si>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</si>
  <si>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</si>
  <si>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</si>
  <si>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</si>
  <si>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</si>
  <si>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</si>
  <si>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</si>
  <si>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</si>
  <si>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</si>
  <si>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</si>
  <si>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</si>
  <si>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</si>
  <si>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</si>
  <si>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</si>
  <si>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</si>
  <si>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</si>
  <si>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</si>
  <si>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</si>
  <si>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</si>
  <si>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</si>
  <si>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</si>
  <si>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</si>
  <si>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</si>
  <si>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</si>
  <si>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</si>
  <si>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</si>
  <si>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</si>
  <si>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</si>
  <si>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</si>
  <si>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</si>
  <si>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</si>
  <si>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</si>
  <si>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</si>
  <si>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</si>
  <si>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</si>
  <si>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</si>
  <si>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</si>
  <si>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</si>
  <si>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</si>
  <si>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</si>
  <si>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</si>
  <si>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</si>
  <si>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</si>
  <si>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</si>
  <si>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</si>
  <si>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</si>
  <si>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</si>
  <si>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</si>
  <si>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</si>
  <si>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</si>
  <si>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</si>
  <si>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</si>
  <si>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</si>
  <si>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</si>
  <si>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</si>
  <si>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</si>
  <si>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</si>
  <si>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</si>
  <si>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</si>
  <si>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</si>
  <si>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</si>
  <si>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</si>
  <si>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</si>
  <si>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</si>
  <si>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</si>
  <si>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</si>
  <si>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</si>
  <si>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</si>
  <si>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</si>
  <si>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</si>
  <si>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</si>
  <si>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</si>
  <si>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</si>
  <si>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</si>
  <si>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</si>
  <si>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</si>
  <si>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</si>
  <si>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</si>
  <si>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</si>
  <si>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</si>
  <si>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</si>
  <si>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</si>
  <si>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</si>
  <si>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</si>
  <si>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</si>
  <si>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</si>
  <si>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</si>
  <si>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</si>
  <si>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</si>
  <si>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</si>
  <si>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</si>
  <si>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</si>
  <si>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</si>
  <si>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</si>
  <si>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</si>
  <si>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</si>
  <si>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</si>
  <si>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</si>
  <si>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</si>
  <si>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</si>
  <si>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</si>
  <si>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</si>
  <si>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</si>
  <si>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</si>
  <si>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</si>
  <si>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</si>
  <si>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</si>
  <si>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</si>
  <si>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</si>
  <si>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</si>
  <si>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</si>
  <si>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</si>
  <si>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</si>
  <si>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</si>
  <si>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</si>
  <si>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</si>
  <si>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</si>
  <si>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</si>
  <si>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</si>
  <si>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</si>
  <si>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</si>
  <si>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</si>
  <si>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</si>
  <si>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</si>
  <si>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</si>
  <si>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</si>
  <si>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</si>
  <si>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</si>
  <si>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</si>
  <si>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</si>
  <si>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</si>
  <si>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</si>
  <si>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</si>
  <si>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</si>
  <si>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</si>
  <si>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</si>
  <si>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</si>
  <si>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</si>
  <si>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</si>
  <si>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</si>
  <si>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</si>
  <si>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</si>
  <si>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</si>
  <si>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</si>
  <si>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</si>
  <si>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</si>
  <si>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</si>
  <si>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</si>
  <si>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</si>
  <si>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</si>
  <si>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</si>
  <si>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</si>
  <si>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</si>
  <si>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</si>
  <si>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</si>
  <si>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</si>
  <si>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</si>
  <si>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</si>
  <si>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</si>
  <si>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</si>
  <si>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</si>
  <si>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</si>
  <si>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</si>
  <si>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</si>
  <si>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</si>
  <si>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</si>
  <si>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</si>
  <si>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</si>
  <si>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</si>
  <si>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</si>
  <si>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</si>
  <si>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</si>
  <si>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</si>
  <si>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</si>
  <si>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</si>
  <si>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</si>
  <si>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</si>
  <si>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</si>
  <si>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</si>
  <si>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</si>
  <si>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</si>
  <si>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</si>
  <si>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</si>
  <si>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</si>
  <si>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</si>
  <si>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</si>
  <si>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</si>
  <si>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</si>
  <si>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</si>
  <si>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</si>
  <si>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</si>
  <si>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</si>
  <si>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</si>
  <si>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</si>
  <si>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</si>
  <si>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</si>
  <si>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</si>
  <si>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</si>
  <si>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</si>
  <si>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</si>
  <si>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</si>
  <si>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</si>
  <si>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</si>
  <si>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</si>
  <si>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</si>
  <si>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</si>
  <si>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</si>
  <si>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</si>
  <si>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</si>
  <si>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</si>
  <si>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</si>
  <si>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</si>
  <si>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</si>
  <si>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</si>
  <si>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</si>
  <si>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</si>
  <si>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</si>
  <si>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</si>
  <si>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</si>
  <si>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</si>
  <si>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</si>
  <si>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</si>
  <si>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</si>
  <si>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</si>
  <si>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</si>
  <si>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</si>
  <si>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</si>
  <si>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</si>
  <si>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</si>
  <si>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</si>
  <si>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</si>
  <si>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</si>
  <si>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</si>
  <si>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</si>
  <si>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</si>
  <si>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</si>
  <si>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</si>
  <si>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</si>
  <si>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</si>
  <si>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</si>
  <si>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</si>
  <si>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</si>
  <si>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</si>
  <si>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</si>
  <si>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</si>
  <si>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</si>
  <si>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</si>
  <si>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</si>
  <si>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</si>
  <si>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</si>
  <si>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</si>
  <si>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</si>
  <si>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</si>
  <si>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</si>
  <si>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</si>
  <si>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</si>
  <si>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</si>
  <si>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</si>
  <si>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</si>
  <si>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</si>
  <si>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</si>
  <si>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</si>
  <si>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</si>
  <si>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</si>
  <si>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</si>
  <si>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</si>
  <si>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</si>
  <si>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</si>
  <si>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</si>
  <si>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</si>
  <si>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</si>
  <si>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</si>
  <si>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</si>
  <si>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</si>
  <si>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</si>
  <si>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</si>
  <si>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</si>
  <si>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</si>
  <si>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</si>
  <si>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</si>
  <si>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</si>
  <si>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</si>
  <si>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</si>
  <si>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</si>
  <si>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</si>
  <si>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</si>
  <si>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</si>
  <si>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</si>
  <si>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</si>
  <si>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</si>
  <si>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</si>
  <si>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</si>
  <si>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</si>
  <si>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</si>
  <si>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</si>
  <si>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</si>
  <si>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</si>
  <si>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</si>
  <si>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</si>
  <si>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</si>
  <si>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</si>
  <si>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</si>
  <si>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</si>
  <si>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</si>
  <si>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</si>
  <si>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</si>
  <si>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</si>
  <si>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</si>
  <si>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</si>
  <si>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</si>
  <si>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</si>
  <si>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</si>
  <si>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</si>
  <si>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</si>
  <si>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</si>
  <si>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</si>
  <si>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</si>
  <si>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</si>
  <si>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</si>
  <si>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</si>
  <si>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</si>
  <si>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</si>
  <si>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</si>
  <si>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</si>
  <si>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</si>
  <si>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</si>
  <si>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</si>
  <si>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</si>
  <si>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</si>
  <si>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</si>
  <si>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</si>
  <si>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</si>
  <si>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</si>
  <si>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</si>
  <si>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</si>
  <si>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</si>
  <si>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</si>
  <si>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</si>
  <si>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</si>
  <si>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</si>
  <si>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</si>
  <si>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</si>
  <si>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</si>
  <si>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</si>
  <si>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</si>
  <si>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</si>
  <si>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</si>
  <si>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</si>
  <si>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</si>
  <si>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</si>
  <si>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</si>
  <si>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</si>
  <si>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</si>
  <si>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</si>
  <si>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</si>
  <si>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</si>
  <si>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</si>
  <si>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</si>
  <si>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</si>
  <si>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</si>
  <si>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</si>
  <si>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</si>
  <si>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</si>
  <si>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</si>
  <si>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</si>
  <si>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</si>
  <si>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</si>
  <si>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</si>
  <si>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</si>
  <si>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</si>
  <si>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</si>
  <si>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</si>
  <si>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</si>
  <si>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</si>
  <si>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</si>
  <si>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</si>
  <si>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</si>
  <si>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</si>
  <si>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</si>
  <si>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</si>
  <si>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</si>
  <si>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</si>
  <si>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</si>
  <si>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</si>
  <si>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</si>
  <si>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</si>
  <si>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</si>
  <si>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</si>
  <si>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</si>
  <si>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</si>
  <si>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</si>
  <si>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</si>
  <si>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</si>
  <si>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</si>
  <si>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</si>
  <si>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</si>
  <si>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</si>
  <si>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</si>
  <si>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</si>
  <si>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</si>
  <si>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</si>
  <si>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</si>
  <si>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</si>
  <si>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</si>
  <si>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</si>
  <si>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</si>
  <si>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</si>
  <si>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</si>
  <si>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</si>
  <si>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</si>
  <si>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</si>
  <si>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</si>
  <si>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</si>
  <si>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</si>
  <si>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</si>
  <si>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</si>
  <si>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</si>
  <si>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</si>
  <si>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</si>
  <si>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</si>
  <si>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</si>
  <si>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</si>
  <si>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</si>
  <si>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</si>
  <si>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</si>
  <si>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</si>
  <si>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</si>
  <si>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</si>
  <si>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</si>
  <si>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</si>
  <si>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</si>
  <si>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</si>
  <si>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</si>
  <si>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</si>
  <si>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</si>
  <si>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</si>
  <si>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</si>
  <si>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</si>
  <si>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</si>
  <si>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</si>
  <si>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</si>
  <si>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</si>
  <si>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</si>
  <si>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</si>
  <si>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</si>
  <si>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</si>
  <si>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</si>
  <si>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</si>
  <si>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</si>
  <si>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</si>
  <si>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</si>
  <si>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</si>
  <si>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</si>
  <si>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</si>
  <si>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</si>
  <si>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</si>
  <si>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</si>
  <si>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</si>
  <si>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</si>
  <si>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</si>
  <si>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</si>
  <si>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</si>
  <si>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</si>
  <si>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</si>
  <si>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</si>
  <si>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</si>
  <si>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</si>
  <si>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</si>
  <si>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</si>
  <si>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</si>
  <si>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</si>
  <si>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</si>
  <si>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</si>
  <si>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</si>
  <si>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</si>
  <si>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</si>
  <si>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</si>
  <si>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</si>
  <si>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</si>
  <si>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</si>
  <si>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</si>
  <si>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</si>
  <si>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</si>
  <si>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</si>
  <si>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</si>
  <si>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</si>
  <si>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</si>
  <si>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</si>
  <si>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</si>
  <si>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</si>
  <si>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</si>
  <si>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</si>
  <si>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</si>
  <si>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</si>
  <si>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</si>
  <si>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</si>
  <si>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</si>
  <si>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</si>
  <si>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</si>
  <si>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</si>
  <si>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</si>
  <si>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</si>
  <si>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</si>
  <si>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</si>
  <si>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</si>
  <si>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</si>
  <si>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</si>
  <si>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</si>
  <si>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</si>
  <si>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</si>
  <si>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</si>
  <si>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</si>
  <si>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</si>
  <si>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</si>
  <si>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</si>
  <si>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</si>
  <si>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</si>
  <si>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</si>
  <si>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</si>
  <si>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</si>
  <si>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</si>
  <si>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</si>
  <si>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</si>
  <si>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</si>
  <si>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</si>
  <si>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</si>
  <si>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</si>
  <si>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</si>
  <si>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</si>
  <si>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</si>
  <si>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</si>
  <si>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</si>
  <si>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</si>
  <si>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</si>
  <si>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</si>
  <si>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</si>
  <si>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</si>
  <si>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</si>
  <si>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</si>
  <si>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</si>
  <si>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</si>
  <si>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</si>
  <si>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</si>
  <si>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</si>
  <si>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</si>
  <si>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</si>
  <si>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</si>
  <si>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</si>
  <si>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</si>
  <si>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</si>
  <si>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</si>
  <si>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</si>
  <si>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</si>
  <si>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</si>
  <si>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</si>
  <si>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</si>
  <si>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</si>
  <si>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</si>
  <si>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</si>
  <si>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</si>
  <si>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</si>
  <si>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</si>
  <si>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</si>
  <si>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</si>
  <si>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</si>
  <si>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</si>
  <si>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</si>
  <si>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</si>
  <si>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</si>
  <si>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</si>
  <si>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</si>
  <si>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</si>
  <si>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</si>
  <si>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</si>
  <si>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</si>
  <si>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</si>
  <si>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</si>
  <si>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</si>
  <si>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</si>
  <si>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</si>
  <si>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</si>
  <si>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</si>
  <si>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</si>
  <si>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</si>
  <si>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</si>
  <si>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</si>
  <si>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</si>
  <si>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</si>
  <si>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</si>
  <si>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</si>
  <si>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</si>
  <si>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</si>
  <si>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</si>
  <si>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</si>
  <si>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</si>
  <si>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</si>
  <si>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</si>
  <si>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</si>
  <si>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</si>
  <si>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</si>
  <si>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</si>
  <si>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</si>
  <si>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</si>
  <si>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</si>
  <si>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</si>
  <si>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</si>
  <si>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</si>
  <si>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</si>
  <si>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</si>
  <si>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</si>
  <si>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</si>
  <si>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</si>
  <si>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</si>
  <si>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</si>
  <si>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</si>
  <si>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</si>
  <si>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</si>
  <si>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</si>
  <si>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</si>
  <si>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</si>
  <si>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</si>
  <si>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</si>
  <si>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</si>
  <si>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</si>
  <si>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</si>
  <si>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</si>
  <si>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</si>
  <si>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</si>
  <si>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</si>
  <si>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</si>
  <si>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</si>
  <si>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</si>
  <si>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</si>
  <si>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</si>
  <si>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</si>
  <si>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</si>
  <si>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</si>
  <si>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</si>
  <si>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</si>
  <si>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</si>
  <si>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</si>
  <si>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</si>
  <si>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</si>
  <si>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</si>
  <si>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</si>
  <si>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</si>
  <si>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</si>
  <si>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</si>
  <si>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</si>
  <si>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</si>
  <si>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</si>
  <si>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</si>
  <si>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</si>
  <si>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</si>
  <si>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</si>
  <si>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</si>
  <si>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</si>
  <si>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</si>
  <si>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</si>
  <si>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</si>
  <si>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</si>
  <si>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</si>
  <si>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</si>
  <si>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</si>
  <si>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</si>
  <si>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</si>
  <si>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</si>
  <si>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</si>
  <si>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</si>
  <si>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</si>
  <si>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</si>
  <si>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</si>
  <si>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</si>
  <si>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</si>
  <si>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</si>
  <si>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</si>
  <si>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</si>
  <si>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</si>
  <si>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</si>
  <si>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</si>
  <si>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</si>
  <si>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</si>
  <si>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</si>
  <si>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</si>
  <si>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</si>
  <si>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</si>
  <si>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</si>
  <si>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</si>
  <si>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</si>
  <si>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</si>
  <si>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</si>
  <si>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</si>
  <si>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</si>
  <si>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</si>
  <si>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</si>
  <si>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</si>
  <si>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</si>
  <si>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</si>
  <si>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</si>
  <si>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</si>
  <si>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</si>
  <si>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</si>
  <si>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</si>
  <si>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</si>
  <si>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</si>
  <si>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</si>
  <si>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</si>
  <si>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</si>
  <si>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</si>
  <si>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</si>
  <si>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</si>
  <si>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</si>
  <si>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</si>
  <si>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</si>
  <si>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</si>
  <si>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</si>
  <si>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</si>
  <si>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</si>
  <si>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</si>
  <si>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</si>
  <si>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</si>
  <si>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</si>
  <si>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</si>
  <si>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</si>
  <si>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</si>
  <si>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</si>
  <si>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</si>
  <si>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</si>
  <si>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</si>
  <si>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</si>
  <si>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</si>
  <si>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</si>
  <si>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</si>
  <si>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</si>
  <si>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</si>
  <si>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</si>
  <si>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</si>
  <si>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</si>
  <si>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</si>
  <si>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</si>
  <si>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</si>
  <si>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</si>
  <si>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</si>
  <si>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</si>
  <si>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</si>
  <si>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</si>
  <si>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</si>
  <si>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</si>
  <si>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</si>
  <si>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</si>
  <si>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</si>
  <si>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</si>
  <si>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</si>
  <si>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</si>
  <si>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</si>
  <si>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</si>
  <si>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</si>
  <si>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</si>
  <si>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</si>
  <si>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</si>
  <si>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</si>
  <si>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</si>
  <si>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</si>
  <si>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</si>
  <si>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</si>
  <si>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</si>
  <si>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</si>
  <si>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</si>
  <si>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</si>
  <si>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</si>
  <si>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</si>
  <si>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</si>
  <si>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</si>
  <si>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</si>
  <si>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</si>
  <si>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</si>
  <si>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</si>
  <si>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</si>
  <si>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</si>
  <si>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</si>
  <si>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</si>
  <si>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</si>
  <si>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</si>
  <si>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</si>
  <si>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</si>
  <si>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</si>
  <si>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</si>
  <si>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</si>
  <si>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</si>
  <si>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</si>
  <si>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</si>
  <si>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</si>
  <si>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</si>
  <si>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</si>
  <si>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</si>
  <si>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</si>
  <si>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</si>
  <si>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</si>
  <si>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</si>
  <si>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</si>
  <si>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</si>
  <si>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</si>
  <si>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</si>
  <si>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</si>
  <si>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</si>
  <si>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</si>
  <si>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</si>
  <si>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</si>
  <si>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</si>
  <si>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</si>
  <si>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</si>
  <si>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</si>
  <si>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</si>
  <si>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</si>
  <si>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</si>
  <si>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</si>
  <si>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</si>
  <si>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</si>
  <si>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</si>
  <si>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</si>
  <si>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</si>
  <si>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</si>
  <si>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</si>
  <si>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</si>
  <si>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</si>
  <si>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</si>
  <si>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</si>
  <si>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</si>
  <si>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</si>
  <si>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</si>
  <si>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</si>
  <si>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</si>
  <si>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</si>
  <si>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</si>
  <si>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</si>
  <si>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</si>
  <si>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</si>
  <si>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</si>
  <si>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</si>
  <si>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</si>
  <si>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</si>
  <si>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</si>
  <si>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</si>
  <si>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</si>
  <si>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</si>
  <si>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</si>
  <si>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</si>
  <si>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</si>
  <si>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</si>
  <si>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</si>
  <si>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</si>
  <si>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</si>
  <si>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</si>
  <si>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</si>
  <si>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</si>
  <si>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</si>
  <si>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</si>
  <si>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</si>
  <si>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</si>
  <si>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</si>
  <si>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</si>
  <si>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</si>
  <si>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</si>
  <si>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</si>
  <si>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</si>
  <si>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</si>
  <si>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</si>
  <si>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</si>
  <si>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</si>
  <si>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</si>
  <si>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</si>
  <si>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</si>
  <si>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</si>
  <si>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</si>
  <si>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</si>
  <si>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</si>
  <si>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</si>
  <si>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</si>
  <si>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</si>
  <si>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</si>
  <si>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</si>
  <si>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</si>
  <si>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</si>
  <si>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</si>
  <si>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</si>
  <si>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</si>
  <si>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</si>
  <si>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</si>
  <si>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</si>
  <si>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</si>
  <si>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</si>
  <si>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</si>
  <si>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</si>
  <si>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</si>
  <si>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</si>
  <si>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</si>
  <si>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</si>
  <si>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</si>
  <si>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</si>
  <si>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</si>
  <si>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</si>
  <si>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</si>
  <si>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</si>
  <si>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</si>
  <si>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</si>
  <si>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</si>
  <si>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</si>
  <si>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</si>
  <si>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</si>
  <si>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</si>
  <si>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</si>
  <si>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</si>
  <si>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</si>
  <si>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</si>
  <si>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</si>
  <si>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</si>
  <si>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</si>
  <si>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</si>
  <si>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</si>
  <si>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</si>
  <si>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</si>
  <si>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</si>
  <si>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</si>
  <si>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</si>
  <si>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</si>
  <si>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</si>
  <si>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</si>
  <si>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</si>
  <si>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</si>
  <si>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</si>
  <si>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</si>
  <si>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</si>
  <si>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</si>
  <si>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</si>
  <si>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</si>
  <si>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</si>
  <si>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</si>
  <si>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</si>
  <si>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</si>
  <si>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</si>
  <si>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</si>
  <si>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</si>
  <si>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</si>
  <si>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</si>
  <si>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</si>
  <si>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</si>
  <si>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</si>
  <si>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</si>
  <si>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</si>
  <si>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</si>
  <si>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</si>
  <si>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</si>
  <si>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</si>
  <si>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</si>
  <si>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</si>
  <si>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</si>
  <si>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</si>
  <si>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</si>
  <si>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</si>
  <si>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</si>
  <si>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</si>
  <si>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</si>
  <si>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</si>
  <si>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</si>
  <si>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</si>
  <si>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</si>
  <si>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</si>
  <si>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</si>
  <si>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</si>
  <si>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</si>
  <si>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</si>
  <si>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</si>
  <si>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</si>
  <si>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</si>
  <si>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</si>
  <si>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</si>
  <si>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</si>
  <si>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</si>
  <si>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</si>
  <si>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</si>
  <si>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</si>
  <si>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</si>
  <si>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</si>
  <si>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</si>
  <si>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</si>
  <si>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</si>
  <si>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</si>
  <si>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</si>
  <si>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</si>
  <si>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</si>
  <si>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</si>
  <si>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</si>
  <si>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</si>
  <si>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</si>
  <si>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</si>
  <si>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</si>
  <si>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</si>
  <si>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</si>
  <si>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</si>
  <si>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</si>
  <si>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</si>
  <si>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</si>
  <si>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</si>
  <si>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</si>
  <si>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</si>
  <si>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</si>
  <si>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</si>
  <si>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</si>
  <si>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</si>
  <si>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</si>
  <si>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</si>
  <si>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</si>
  <si>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</si>
  <si>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</si>
  <si>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</si>
  <si>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</si>
  <si>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</si>
  <si>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</si>
  <si>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</si>
  <si>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</si>
  <si>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</si>
  <si>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</si>
  <si>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</si>
  <si>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</si>
  <si>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</si>
  <si>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</si>
  <si>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</si>
  <si>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</si>
  <si>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</si>
  <si>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</si>
  <si>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</si>
  <si>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</si>
  <si>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</si>
  <si>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</si>
  <si>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</si>
  <si>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</si>
  <si>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</si>
  <si>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</si>
  <si>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</si>
  <si>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</si>
  <si>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</si>
  <si>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</si>
  <si>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</si>
  <si>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</si>
  <si>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</si>
  <si>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</si>
  <si>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</si>
  <si>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</si>
  <si>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</si>
  <si>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</si>
  <si>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</si>
  <si>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</si>
  <si>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</si>
  <si>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</si>
  <si>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</si>
  <si>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</si>
  <si>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</si>
  <si>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</si>
  <si>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</si>
  <si>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</si>
  <si>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</si>
  <si>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</si>
  <si>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</si>
  <si>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</si>
  <si>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</si>
  <si>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</si>
  <si>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</si>
  <si>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</si>
  <si>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</si>
  <si>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</si>
  <si>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</si>
  <si>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</si>
  <si>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</si>
  <si>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</si>
  <si>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</si>
  <si>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</si>
  <si>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</si>
  <si>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</si>
  <si>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</si>
  <si>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</si>
  <si>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</si>
  <si>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</si>
  <si>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</si>
  <si>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</si>
  <si>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</si>
  <si>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</si>
  <si>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</si>
  <si>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</si>
  <si>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</si>
  <si>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</si>
  <si>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</si>
  <si>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</si>
  <si>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</si>
  <si>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</si>
  <si>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</si>
  <si>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</si>
  <si>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</si>
  <si>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</si>
  <si>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</si>
  <si>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</si>
  <si>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</si>
  <si>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</si>
  <si>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</si>
  <si>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</si>
  <si>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</si>
  <si>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</si>
  <si>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</si>
  <si>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</si>
  <si>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</si>
  <si>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</si>
  <si>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</si>
  <si>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</si>
  <si>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</si>
  <si>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</si>
  <si>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</si>
  <si>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</si>
  <si>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</si>
  <si>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</si>
  <si>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</si>
  <si>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</si>
  <si>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</si>
  <si>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</si>
  <si>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</si>
  <si>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</si>
  <si>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</si>
  <si>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</si>
  <si>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</si>
  <si>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</si>
  <si>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</si>
  <si>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</si>
  <si>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</si>
  <si>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</si>
  <si>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</si>
  <si>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</si>
  <si>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</si>
  <si>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</si>
  <si>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</si>
  <si>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</si>
  <si>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</si>
  <si>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</si>
  <si>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</si>
  <si>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</si>
  <si>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</si>
  <si>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</si>
  <si>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</si>
  <si>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</si>
  <si>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</si>
  <si>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</si>
  <si>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</si>
  <si>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</si>
  <si>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</si>
  <si>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</si>
  <si>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</si>
  <si>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</si>
  <si>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</si>
  <si>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</si>
  <si>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</si>
  <si>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</si>
  <si>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</si>
  <si>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</si>
  <si>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</si>
  <si>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</si>
  <si>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</si>
  <si>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</si>
  <si>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</si>
  <si>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</si>
  <si>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</si>
  <si>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</si>
  <si>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</si>
  <si>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</si>
  <si>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</si>
  <si>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</si>
  <si>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</si>
  <si>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</si>
  <si>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</si>
  <si>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</si>
  <si>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</si>
  <si>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</si>
  <si>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</si>
  <si>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</si>
  <si>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</si>
  <si>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</si>
  <si>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</si>
  <si>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</si>
  <si>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</si>
  <si>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</si>
  <si>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</si>
  <si>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</si>
  <si>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</si>
  <si>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</si>
  <si>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</si>
  <si>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</si>
  <si>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</si>
  <si>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</si>
  <si>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</si>
  <si>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</si>
  <si>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</si>
  <si>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</si>
  <si>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</si>
  <si>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</si>
  <si>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</si>
  <si>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</si>
  <si>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</si>
  <si>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</si>
  <si>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</si>
  <si>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</si>
  <si>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</si>
  <si>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</si>
  <si>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</si>
  <si>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</si>
  <si>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</si>
  <si>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</si>
  <si>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</si>
  <si>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</si>
  <si>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</si>
  <si>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</si>
  <si>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</si>
  <si>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</si>
  <si>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</si>
  <si>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</si>
  <si>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</si>
  <si>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</si>
  <si>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</si>
  <si>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</si>
  <si>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</si>
  <si>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</si>
  <si>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</si>
  <si>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</si>
  <si>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</si>
  <si>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</si>
  <si>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</si>
  <si>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</si>
  <si>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</si>
  <si>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</si>
  <si>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</si>
  <si>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</si>
  <si>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</si>
  <si>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</si>
  <si>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</si>
  <si>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</si>
  <si>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</si>
  <si>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</si>
  <si>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</si>
  <si>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</si>
  <si>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</si>
  <si>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</si>
  <si>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</si>
  <si>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</si>
  <si>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</si>
  <si>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</si>
  <si>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</si>
  <si>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</si>
  <si>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</si>
  <si>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</si>
  <si>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</si>
  <si>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</si>
  <si>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</si>
  <si>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</si>
  <si>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</si>
  <si>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</si>
  <si>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</si>
  <si>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</si>
  <si>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</si>
  <si>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</si>
  <si>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</si>
  <si>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</si>
  <si>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</si>
  <si>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</si>
  <si>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</si>
  <si>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</si>
  <si>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</si>
  <si>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</si>
  <si>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</si>
  <si>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</si>
  <si>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</si>
  <si>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</si>
  <si>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</si>
  <si>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</si>
  <si>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</si>
  <si>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</si>
  <si>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</si>
  <si>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</si>
  <si>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</si>
  <si>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</si>
  <si>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</si>
  <si>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</si>
  <si>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</si>
  <si>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</si>
  <si>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</si>
  <si>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</si>
  <si>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</si>
  <si>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</si>
  <si>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</si>
  <si>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</si>
  <si>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</si>
  <si>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</si>
  <si>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</si>
  <si>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</si>
  <si>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</si>
  <si>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</si>
  <si>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</si>
  <si>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</si>
  <si>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</si>
  <si>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</si>
  <si>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</si>
  <si>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</si>
  <si>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</si>
  <si>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</si>
  <si>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</si>
  <si>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</si>
  <si>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</si>
  <si>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</si>
  <si>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</si>
  <si>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</si>
  <si>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</si>
  <si>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</si>
  <si>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</si>
  <si>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</si>
  <si>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</si>
  <si>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</si>
  <si>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</si>
  <si>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</si>
  <si>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</si>
  <si>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</si>
  <si>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</si>
  <si>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</si>
  <si>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</si>
  <si>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</si>
  <si>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</si>
  <si>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</si>
  <si>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</si>
  <si>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</si>
  <si>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</si>
  <si>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</si>
  <si>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</si>
  <si>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</si>
  <si>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</si>
  <si>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</si>
  <si>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</si>
  <si>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</si>
  <si>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</si>
  <si>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</si>
  <si>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</si>
  <si>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</si>
  <si>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</si>
  <si>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</si>
  <si>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</si>
  <si>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</si>
  <si>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</si>
  <si>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</si>
  <si>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</si>
  <si>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</si>
  <si>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</si>
  <si>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</si>
  <si>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</si>
  <si>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</si>
  <si>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</si>
  <si>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</si>
  <si>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</si>
  <si>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</si>
  <si>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</si>
  <si>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</si>
  <si>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</si>
  <si>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</si>
  <si>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</si>
  <si>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</si>
  <si>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</si>
  <si>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</si>
  <si>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</si>
  <si>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</si>
  <si>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</si>
  <si>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</si>
  <si>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</si>
  <si>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</si>
  <si>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</si>
  <si>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</si>
  <si>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</si>
  <si>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</si>
  <si>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</si>
  <si>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</si>
  <si>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</si>
  <si>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</si>
  <si>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</si>
  <si>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</si>
  <si>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</si>
  <si>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</si>
  <si>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</si>
  <si>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</si>
  <si>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</si>
  <si>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</si>
  <si>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</si>
  <si>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</si>
  <si>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</si>
  <si>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</si>
  <si>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</si>
  <si>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</si>
  <si>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</si>
  <si>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</si>
  <si>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</si>
  <si>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</si>
  <si>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</si>
  <si>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</si>
  <si>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</si>
  <si>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</si>
  <si>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</si>
  <si>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</si>
  <si>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</si>
  <si>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</si>
  <si>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</si>
  <si>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</si>
  <si>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</si>
  <si>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</si>
  <si>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</si>
  <si>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</si>
  <si>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</si>
  <si>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</si>
  <si>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</si>
  <si>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</si>
  <si>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</si>
  <si>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</si>
  <si>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</si>
  <si>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</si>
  <si>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</si>
  <si>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</si>
  <si>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</si>
  <si>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</si>
  <si>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</si>
  <si>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</si>
  <si>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</si>
  <si>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</si>
  <si>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</si>
  <si>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</si>
  <si>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</si>
  <si>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</si>
  <si>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</si>
  <si>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</si>
  <si>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</si>
  <si>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</si>
  <si>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</si>
  <si>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</si>
  <si>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</si>
  <si>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</si>
  <si>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</si>
  <si>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</si>
  <si>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</si>
  <si>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</si>
  <si>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</si>
  <si>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</si>
  <si>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</si>
  <si>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</si>
  <si>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</si>
  <si>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</si>
  <si>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</si>
  <si>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</si>
  <si>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</si>
  <si>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</si>
  <si>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</si>
  <si>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</si>
  <si>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</si>
  <si>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</si>
  <si>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</si>
  <si>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</si>
  <si>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</si>
  <si>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</si>
  <si>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</si>
  <si>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</si>
  <si>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</si>
  <si>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</si>
  <si>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</si>
  <si>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</si>
  <si>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</si>
  <si>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</si>
  <si>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</si>
  <si>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</si>
  <si>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</si>
  <si>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</si>
  <si>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</si>
  <si>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</si>
  <si>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</si>
  <si>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</si>
  <si>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</si>
  <si>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</si>
  <si>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</si>
  <si>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</si>
  <si>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</si>
  <si>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</si>
  <si>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</si>
  <si>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</si>
  <si>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</si>
  <si>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</si>
  <si>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</si>
  <si>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</si>
  <si>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</si>
  <si>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</si>
  <si>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</si>
  <si>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</si>
  <si>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</si>
  <si>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</si>
  <si>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</si>
  <si>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</si>
  <si>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</si>
  <si>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</si>
  <si>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</si>
  <si>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</si>
  <si>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</si>
  <si>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</si>
  <si>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</si>
  <si>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</si>
  <si>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</si>
  <si>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</si>
  <si>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</si>
  <si>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</si>
  <si>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</si>
  <si>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</si>
  <si>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</si>
  <si>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</si>
  <si>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</si>
  <si>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</si>
  <si>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</si>
  <si>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</si>
  <si>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</si>
  <si>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</si>
  <si>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</si>
  <si>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</si>
  <si>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</si>
  <si>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</si>
  <si>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</si>
  <si>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</si>
  <si>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</si>
  <si>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</si>
  <si>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</si>
  <si>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</si>
  <si>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</si>
  <si>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</si>
  <si>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</si>
  <si>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</si>
  <si>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</si>
  <si>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</si>
  <si>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</si>
  <si>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</si>
  <si>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</si>
  <si>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</si>
  <si>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</si>
  <si>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</si>
  <si>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</si>
  <si>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</si>
  <si>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</si>
  <si>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</si>
  <si>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</si>
  <si>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</si>
  <si>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</si>
  <si>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</si>
  <si>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</si>
  <si>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</si>
  <si>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</si>
  <si>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</si>
  <si>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</si>
  <si>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</si>
  <si>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</si>
  <si>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</si>
  <si>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</si>
  <si>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</si>
  <si>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</si>
  <si>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</si>
  <si>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</si>
  <si>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</si>
  <si>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</si>
  <si>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</si>
  <si>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</si>
  <si>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</si>
  <si>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</si>
  <si>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</si>
  <si>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</si>
  <si>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</si>
  <si>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</si>
  <si>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</si>
  <si>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</si>
  <si>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</si>
  <si>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</si>
  <si>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</si>
  <si>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</si>
  <si>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</si>
  <si>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</si>
  <si>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</si>
  <si>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</si>
  <si>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</si>
  <si>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</si>
  <si>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</si>
  <si>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</si>
  <si>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</si>
  <si>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</si>
  <si>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</si>
  <si>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</si>
  <si>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</si>
  <si>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</si>
  <si>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</si>
  <si>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</si>
  <si>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</si>
  <si>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</si>
  <si>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</si>
  <si>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</si>
  <si>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</si>
  <si>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</si>
  <si>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</si>
  <si>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</si>
  <si>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</si>
  <si>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</si>
  <si>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</si>
  <si>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</si>
  <si>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</si>
  <si>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</si>
  <si>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</si>
  <si>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</si>
  <si>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</si>
  <si>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</si>
  <si>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</si>
  <si>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</si>
  <si>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</si>
  <si>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</si>
  <si>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</si>
  <si>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</si>
  <si>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</si>
  <si>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</si>
  <si>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</si>
  <si>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</si>
  <si>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</si>
  <si>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</si>
  <si>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</si>
  <si>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</si>
  <si>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</si>
  <si>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</si>
  <si>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</si>
  <si>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</si>
  <si>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</si>
  <si>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</si>
  <si>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</si>
  <si>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</si>
  <si>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</si>
  <si>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</si>
  <si>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</si>
  <si>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</si>
  <si>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</si>
  <si>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</si>
  <si>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</si>
  <si>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</si>
  <si>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</si>
  <si>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</si>
  <si>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</si>
  <si>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</si>
  <si>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</si>
  <si>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</si>
  <si>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</si>
  <si>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</si>
  <si>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</si>
  <si>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</si>
  <si>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</si>
  <si>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</si>
  <si>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</si>
  <si>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</si>
  <si>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</si>
  <si>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</si>
  <si>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</si>
  <si>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</si>
  <si>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</si>
  <si>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</si>
  <si>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</si>
  <si>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</si>
  <si>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</si>
  <si>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</si>
  <si>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</si>
  <si>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</si>
  <si>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</si>
  <si>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</si>
  <si>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</si>
  <si>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</si>
  <si>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</si>
  <si>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</si>
  <si>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</si>
  <si>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</si>
  <si>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</si>
  <si>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</si>
  <si>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</si>
  <si>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</si>
  <si>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</si>
  <si>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</si>
  <si>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</si>
  <si>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</si>
  <si>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</si>
  <si>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</si>
  <si>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</si>
  <si>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</si>
  <si>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</si>
  <si>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</si>
  <si>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</si>
  <si>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</si>
  <si>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</si>
  <si>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</si>
  <si>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</si>
  <si>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</si>
  <si>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</si>
  <si>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</si>
  <si>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</si>
  <si>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</si>
  <si>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</si>
  <si>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</si>
  <si>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</si>
  <si>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</si>
  <si>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</si>
  <si>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</si>
  <si>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</si>
  <si>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</si>
  <si>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</si>
  <si>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</si>
  <si>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</si>
  <si>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</si>
  <si>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</si>
  <si>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</si>
  <si>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</si>
  <si>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</si>
  <si>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</si>
  <si>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</si>
  <si>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</si>
  <si>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</si>
  <si>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</si>
  <si>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</si>
  <si>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</si>
  <si>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</si>
  <si>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</si>
  <si>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</si>
  <si>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</si>
  <si>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</si>
  <si>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</si>
  <si>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</si>
  <si>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</si>
  <si>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</si>
  <si>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</si>
  <si>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</si>
  <si>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</si>
  <si>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</si>
  <si>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</si>
  <si>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</si>
  <si>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</si>
  <si>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</si>
  <si>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</si>
  <si>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</si>
  <si>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</si>
  <si>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</si>
  <si>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</si>
  <si>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</si>
  <si>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</si>
  <si>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</si>
  <si>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</si>
  <si>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</si>
  <si>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</si>
  <si>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</si>
  <si>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</si>
  <si>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</si>
  <si>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</si>
  <si>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</si>
  <si>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</si>
  <si>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</si>
  <si>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</si>
  <si>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</si>
  <si>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</si>
  <si>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</si>
  <si>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</si>
  <si>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</si>
  <si>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</si>
  <si>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</si>
  <si>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</si>
  <si>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</si>
  <si>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</si>
  <si>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</si>
  <si>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</si>
  <si>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</si>
  <si>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</si>
  <si>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</si>
  <si>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</si>
  <si>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</si>
  <si>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</si>
  <si>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</si>
  <si>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</si>
  <si>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</si>
  <si>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</si>
  <si>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</si>
  <si>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</si>
  <si>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</si>
  <si>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</si>
  <si>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</si>
  <si>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</si>
  <si>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</si>
  <si>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</si>
  <si>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</si>
  <si>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</si>
  <si>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</si>
  <si>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</si>
  <si>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</si>
  <si>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</si>
  <si>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</si>
  <si>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</si>
  <si>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</si>
  <si>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</si>
  <si>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</si>
  <si>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</si>
  <si>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</si>
  <si>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</si>
  <si>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</si>
  <si>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</si>
  <si>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</si>
  <si>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</si>
  <si>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</si>
  <si>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</si>
  <si>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</si>
  <si>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</si>
  <si>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</si>
  <si>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</si>
  <si>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</si>
  <si>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</si>
  <si>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</si>
  <si>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</si>
  <si>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</si>
  <si>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</si>
  <si>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</si>
  <si>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</si>
  <si>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</si>
  <si>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</si>
  <si>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</si>
  <si>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</si>
  <si>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</si>
  <si>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</si>
  <si>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</si>
  <si>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</si>
  <si>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</si>
  <si>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</si>
  <si>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</si>
  <si>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</si>
  <si>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</si>
  <si>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</si>
  <si>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</si>
  <si>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</si>
  <si>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</si>
  <si>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</si>
  <si>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</si>
  <si>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</si>
  <si>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</si>
  <si>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</si>
  <si>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</si>
  <si>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</si>
  <si>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</si>
  <si>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</si>
  <si>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</si>
  <si>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</si>
  <si>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</si>
  <si>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</si>
  <si>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</si>
  <si>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</si>
  <si>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</si>
  <si>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</si>
  <si>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</si>
  <si>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</si>
  <si>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</si>
  <si>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</si>
  <si>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</si>
  <si>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</si>
  <si>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</si>
  <si>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</si>
  <si>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</si>
  <si>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</si>
  <si>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</si>
  <si>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</si>
  <si>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</si>
  <si>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</si>
  <si>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</si>
  <si>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</si>
  <si>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</si>
  <si>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</si>
  <si>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</si>
  <si>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</si>
  <si>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</si>
  <si>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</si>
  <si>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</si>
  <si>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</si>
  <si>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</si>
  <si>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</si>
  <si>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</si>
  <si>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</si>
  <si>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</si>
  <si>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</si>
  <si>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</si>
  <si>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</si>
  <si>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</si>
  <si>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</si>
  <si>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</si>
  <si>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</si>
  <si>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</si>
  <si>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</si>
  <si>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</si>
  <si>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</si>
  <si>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</si>
  <si>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</si>
  <si>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</si>
  <si>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</si>
  <si>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</si>
  <si>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</si>
  <si>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</si>
  <si>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</si>
  <si>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</si>
  <si>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</si>
  <si>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</si>
  <si>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</si>
  <si>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</si>
  <si>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</si>
  <si>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</si>
  <si>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</si>
  <si>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</si>
  <si>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</si>
  <si>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</si>
  <si>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</si>
  <si>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</si>
  <si>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</si>
  <si>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</si>
  <si>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</si>
  <si>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</si>
  <si>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</si>
  <si>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</si>
  <si>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</si>
  <si>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</si>
  <si>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</si>
  <si>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</si>
  <si>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</si>
  <si>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</si>
  <si>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</si>
  <si>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</si>
  <si>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</si>
  <si>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</si>
  <si>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</si>
  <si>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</si>
  <si>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</si>
  <si>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</si>
  <si>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</si>
  <si>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</si>
  <si>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</si>
  <si>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</si>
  <si>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</si>
  <si>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</si>
  <si>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</si>
  <si>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</si>
  <si>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</si>
  <si>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</si>
  <si>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</si>
  <si>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</si>
  <si>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</si>
  <si>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</si>
  <si>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</si>
  <si>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</si>
  <si>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</si>
  <si>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</si>
  <si>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</si>
  <si>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</si>
  <si>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</si>
  <si>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</si>
  <si>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</si>
  <si>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</si>
  <si>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</si>
  <si>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</si>
  <si>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</si>
  <si>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</si>
  <si>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</si>
  <si>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</si>
  <si>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</si>
  <si>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</si>
  <si>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</si>
  <si>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</si>
  <si>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</si>
  <si>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</si>
  <si>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</si>
  <si>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</si>
  <si>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</si>
  <si>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</si>
  <si>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</si>
  <si>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</si>
  <si>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</si>
  <si>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</si>
  <si>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</si>
  <si>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</si>
  <si>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</si>
  <si>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</si>
  <si>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</si>
  <si>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</si>
  <si>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</si>
  <si>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</si>
  <si>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</si>
  <si>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</si>
  <si>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</si>
  <si>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</si>
  <si>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</si>
  <si>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</si>
  <si>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</si>
  <si>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</si>
  <si>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</si>
  <si>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</si>
  <si>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</si>
  <si>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</si>
  <si>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</si>
  <si>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</si>
  <si>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</si>
  <si>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</si>
  <si>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</si>
  <si>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</si>
  <si>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</si>
  <si>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</si>
  <si>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</si>
  <si>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</si>
  <si>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</si>
  <si>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</si>
  <si>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</si>
  <si>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</si>
  <si>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</si>
  <si>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</si>
  <si>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</si>
  <si>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</si>
  <si>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</si>
  <si>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</si>
  <si>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</si>
  <si>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</si>
  <si>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</si>
  <si>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</si>
  <si>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</si>
  <si>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</si>
  <si>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</si>
  <si>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</si>
  <si>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</si>
  <si>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</si>
  <si>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</si>
  <si>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</si>
  <si>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</si>
  <si>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</si>
  <si>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</si>
  <si>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</si>
  <si>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</si>
  <si>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</si>
  <si>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</si>
  <si>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</si>
  <si>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</si>
  <si>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</si>
  <si>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</si>
  <si>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</si>
  <si>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</si>
  <si>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</si>
  <si>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</si>
  <si>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</si>
  <si>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</si>
  <si>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</si>
  <si>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</si>
  <si>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</si>
  <si>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</si>
  <si>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</si>
  <si>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</si>
  <si>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</si>
  <si>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</si>
  <si>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</si>
  <si>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</si>
  <si>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</si>
  <si>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</si>
  <si>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</si>
  <si>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</si>
  <si>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</si>
  <si>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</si>
  <si>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</si>
  <si>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</si>
  <si>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</si>
  <si>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</si>
  <si>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</si>
  <si>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</si>
  <si>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</si>
  <si>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</si>
  <si>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</si>
  <si>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</si>
  <si>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</si>
  <si>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</si>
  <si>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</si>
  <si>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</si>
  <si>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</si>
  <si>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</si>
  <si>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</si>
  <si>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</si>
  <si>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</si>
  <si>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</si>
  <si>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</si>
  <si>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</si>
  <si>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</si>
  <si>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</si>
  <si>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</si>
  <si>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</si>
  <si>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</si>
  <si>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</si>
  <si>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</si>
  <si>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</si>
  <si>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</si>
  <si>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</si>
  <si>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</si>
  <si>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</si>
  <si>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</si>
  <si>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</si>
  <si>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</si>
  <si>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</si>
  <si>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</si>
  <si>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</si>
  <si>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</si>
  <si>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</si>
  <si>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</si>
  <si>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</si>
  <si>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</si>
  <si>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</si>
  <si>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</si>
  <si>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</si>
  <si>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</si>
  <si>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</si>
  <si>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</si>
  <si>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</si>
  <si>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</si>
  <si>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</si>
  <si>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</si>
  <si>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</si>
  <si>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</si>
  <si>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</si>
  <si>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</si>
  <si>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</si>
  <si>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</si>
  <si>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</si>
  <si>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</si>
  <si>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</si>
  <si>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</si>
  <si>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</si>
  <si>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</si>
  <si>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</si>
  <si>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</si>
  <si>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</si>
  <si>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</si>
  <si>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</si>
  <si>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</si>
  <si>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</si>
  <si>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</si>
  <si>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</si>
  <si>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</si>
  <si>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</si>
  <si>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</si>
  <si>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</si>
  <si>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</si>
  <si>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</si>
  <si>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</si>
  <si>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</si>
  <si>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</si>
  <si>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</si>
  <si>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</si>
  <si>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</si>
  <si>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</si>
  <si>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</si>
  <si>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</si>
  <si>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</si>
  <si>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</si>
  <si>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</si>
  <si>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</si>
  <si>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</si>
  <si>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</si>
  <si>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</si>
  <si>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</si>
  <si>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</si>
  <si>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</si>
  <si>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</si>
  <si>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</si>
  <si>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</si>
  <si>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</si>
  <si>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</si>
  <si>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</si>
  <si>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</si>
  <si>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</si>
  <si>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</si>
  <si>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</si>
  <si>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</si>
  <si>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</si>
  <si>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</si>
  <si>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</si>
  <si>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</si>
  <si>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</si>
  <si>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</si>
  <si>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</si>
  <si>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</si>
  <si>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</si>
  <si>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</si>
  <si>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</si>
  <si>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</si>
  <si>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</si>
  <si>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</si>
  <si>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</si>
  <si>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</si>
  <si>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</si>
  <si>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</si>
  <si>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</si>
  <si>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</si>
  <si>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</si>
  <si>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</si>
  <si>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</si>
  <si>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</si>
  <si>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</si>
  <si>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</si>
  <si>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</si>
  <si>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</si>
  <si>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</si>
  <si>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</si>
  <si>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</si>
  <si>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</si>
  <si>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</si>
  <si>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</si>
  <si>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</si>
  <si>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</si>
  <si>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</si>
  <si>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</si>
  <si>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</si>
  <si>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</si>
  <si>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</si>
  <si>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</si>
  <si>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</si>
  <si>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</si>
  <si>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</si>
  <si>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</si>
  <si>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</si>
  <si>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</si>
  <si>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</si>
  <si>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</si>
  <si>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</si>
  <si>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</si>
  <si>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</si>
  <si>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</si>
  <si>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</si>
  <si>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</si>
  <si>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</si>
  <si>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</si>
  <si>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</si>
  <si>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</si>
  <si>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</si>
  <si>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</si>
  <si>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</si>
  <si>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</si>
  <si>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</si>
  <si>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</si>
  <si>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</si>
  <si>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</si>
  <si>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</si>
  <si>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</si>
  <si>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</si>
  <si>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</si>
  <si>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</si>
  <si>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</si>
  <si>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</si>
  <si>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</si>
  <si>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</si>
  <si>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</si>
  <si>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</si>
  <si>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</si>
  <si>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</si>
  <si>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</si>
  <si>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</si>
  <si>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</si>
  <si>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</si>
  <si>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</si>
  <si>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</si>
  <si>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</si>
  <si>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</si>
  <si>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</si>
  <si>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</si>
  <si>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</si>
  <si>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</si>
  <si>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</si>
  <si>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</si>
  <si>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</si>
  <si>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</si>
  <si>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</si>
  <si>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</si>
  <si>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</si>
  <si>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</si>
  <si>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</si>
  <si>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</si>
  <si>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</si>
  <si>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</si>
  <si>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</si>
  <si>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</si>
  <si>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</si>
  <si>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</si>
  <si>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</si>
  <si>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</si>
  <si>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</si>
  <si>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</si>
  <si>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</si>
  <si>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</si>
  <si>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</si>
  <si>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</si>
  <si>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</si>
  <si>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</si>
  <si>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</si>
  <si>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</si>
  <si>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</si>
  <si>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</si>
  <si>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</si>
  <si>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</si>
  <si>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</si>
  <si>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</si>
  <si>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</si>
  <si>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</si>
  <si>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</si>
  <si>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</si>
  <si>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</si>
  <si>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</si>
  <si>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</si>
  <si>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</si>
  <si>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</si>
  <si>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</si>
  <si>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</si>
  <si>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</si>
  <si>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</si>
  <si>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</si>
  <si>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</si>
  <si>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</si>
  <si>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</si>
  <si>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</si>
  <si>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</si>
  <si>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</si>
  <si>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</si>
  <si>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</si>
  <si>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</si>
  <si>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</si>
  <si>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</si>
  <si>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</si>
  <si>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</si>
  <si>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</si>
  <si>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</si>
  <si>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</si>
  <si>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</si>
  <si>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</si>
  <si>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</si>
  <si>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</si>
  <si>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</si>
  <si>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</si>
  <si>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</si>
  <si>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</si>
  <si>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</si>
  <si>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</si>
  <si>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</si>
  <si>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</si>
  <si>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</si>
  <si>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</si>
  <si>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</si>
  <si>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</si>
  <si>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</si>
  <si>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</si>
  <si>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</si>
  <si>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</si>
  <si>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</si>
  <si>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</si>
  <si>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</si>
  <si>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</si>
  <si>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</si>
  <si>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</si>
  <si>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</si>
  <si>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</si>
  <si>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</si>
  <si>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</si>
  <si>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</si>
  <si>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</si>
  <si>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</si>
  <si>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</si>
  <si>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</si>
  <si>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</si>
  <si>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</si>
  <si>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</si>
  <si>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</si>
  <si>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</si>
  <si>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</si>
  <si>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</si>
  <si>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</si>
  <si>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</si>
  <si>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</si>
  <si>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</si>
  <si>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</si>
  <si>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</si>
  <si>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</si>
  <si>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</si>
  <si>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</si>
  <si>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</si>
  <si>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</si>
  <si>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</si>
  <si>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</si>
  <si>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</si>
  <si>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</si>
  <si>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</si>
  <si>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</si>
  <si>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</si>
  <si>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</si>
  <si>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</si>
  <si>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</si>
  <si>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</si>
  <si>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</si>
  <si>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</si>
  <si>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</si>
  <si>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</si>
  <si>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</si>
  <si>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</si>
  <si>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</si>
  <si>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</si>
  <si>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</si>
  <si>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</si>
  <si>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</si>
  <si>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</si>
  <si>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</si>
  <si>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</si>
  <si>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</si>
  <si>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</si>
  <si>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</si>
  <si>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</si>
  <si>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</si>
  <si>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</si>
  <si>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</si>
  <si>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</si>
  <si>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</si>
  <si>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</si>
  <si>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</si>
  <si>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</si>
  <si>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</si>
  <si>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</si>
  <si>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</si>
  <si>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</si>
  <si>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</si>
  <si>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</si>
  <si>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</si>
  <si>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</si>
  <si>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</si>
  <si>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</si>
  <si>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</si>
  <si>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</si>
  <si>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</si>
  <si>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</si>
  <si>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</si>
  <si>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</si>
  <si>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</si>
  <si>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</si>
  <si>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</si>
  <si>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</si>
  <si>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</si>
  <si>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</si>
  <si>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</si>
  <si>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</si>
  <si>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</si>
  <si>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</si>
  <si>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</si>
  <si>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</si>
  <si>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</si>
  <si>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</si>
  <si>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</si>
  <si>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</si>
  <si>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</si>
  <si>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</si>
  <si>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</si>
  <si>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</si>
  <si>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</si>
  <si>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</si>
  <si>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</si>
  <si>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</si>
  <si>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</si>
  <si>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</si>
  <si>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</si>
  <si>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</si>
  <si>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</si>
  <si>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</si>
  <si>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</si>
  <si>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</si>
  <si>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</si>
  <si>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</si>
  <si>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</si>
  <si>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</si>
  <si>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</si>
  <si>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</si>
  <si>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</si>
  <si>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</si>
  <si>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</si>
  <si>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</si>
  <si>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</si>
  <si>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</si>
  <si>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</si>
  <si>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</si>
  <si>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</si>
  <si>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</si>
  <si>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</si>
  <si>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</si>
  <si>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</si>
  <si>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</si>
  <si>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</si>
  <si>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</si>
  <si>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</si>
  <si>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</si>
  <si>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</si>
  <si>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</si>
  <si>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</si>
  <si>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</si>
  <si>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</si>
  <si>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</si>
  <si>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</si>
  <si>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</si>
  <si>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</si>
  <si>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</si>
  <si>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</si>
  <si>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</si>
  <si>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</si>
  <si>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</si>
  <si>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</si>
  <si>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</si>
  <si>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</si>
  <si>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</si>
  <si>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</si>
  <si>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</si>
  <si>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</si>
  <si>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</si>
  <si>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</si>
  <si>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</si>
  <si>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</si>
  <si>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</si>
  <si>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</si>
  <si>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</si>
  <si>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</si>
  <si>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</si>
  <si>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</si>
  <si>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</si>
  <si>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</si>
  <si>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</si>
  <si>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</si>
  <si>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</si>
  <si>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</si>
  <si>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</si>
  <si>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</si>
  <si>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</si>
  <si>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</si>
  <si>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</si>
  <si>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</si>
  <si>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</si>
  <si>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</si>
  <si>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</si>
  <si>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</si>
  <si>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</si>
  <si>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</si>
  <si>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</si>
  <si>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</si>
  <si>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</si>
  <si>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</si>
  <si>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</si>
  <si>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</si>
  <si>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</si>
  <si>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</si>
  <si>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</si>
  <si>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</si>
  <si>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</si>
  <si>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</si>
  <si>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</si>
  <si>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</si>
  <si>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</si>
  <si>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</si>
  <si>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</si>
  <si>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</si>
  <si>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</si>
  <si>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</si>
  <si>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</si>
  <si>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</si>
  <si>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</si>
  <si>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</si>
  <si>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</si>
  <si>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</si>
  <si>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</si>
  <si>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</si>
  <si>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</si>
  <si>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</si>
  <si>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</si>
  <si>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</si>
  <si>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</si>
  <si>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</si>
  <si>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</si>
  <si>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</si>
  <si>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</si>
  <si>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</si>
  <si>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</si>
  <si>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</si>
  <si>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</si>
  <si>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</si>
  <si>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</si>
  <si>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</si>
  <si>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</si>
  <si>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</si>
  <si>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</si>
  <si>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</si>
  <si>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</si>
  <si>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</si>
  <si>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</si>
  <si>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</si>
  <si>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</si>
  <si>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</si>
  <si>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</si>
  <si>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</si>
  <si>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</si>
  <si>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</si>
  <si>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</si>
  <si>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</si>
  <si>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</si>
  <si>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</si>
  <si>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</si>
  <si>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</si>
  <si>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</si>
  <si>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</si>
  <si>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</si>
  <si>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</si>
  <si>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</si>
  <si>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</si>
  <si>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</si>
  <si>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</si>
  <si>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</si>
  <si>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</si>
  <si>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</si>
  <si>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</si>
  <si>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</si>
  <si>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</si>
  <si>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</si>
  <si>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</si>
  <si>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</si>
  <si>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</si>
  <si>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</si>
  <si>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</si>
  <si>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</si>
  <si>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</si>
  <si>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</si>
  <si>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</si>
  <si>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</si>
  <si>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</si>
  <si>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</si>
  <si>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</si>
  <si>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</si>
  <si>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</si>
  <si>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</si>
  <si>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</si>
  <si>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</si>
  <si>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</si>
  <si>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</si>
  <si>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</si>
  <si>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</si>
  <si>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</si>
  <si>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</si>
  <si>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</si>
  <si>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</si>
  <si>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</si>
  <si>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</si>
  <si>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</si>
  <si>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</si>
  <si>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</si>
  <si>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</si>
  <si>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</si>
  <si>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</si>
  <si>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</si>
  <si>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</si>
  <si>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</si>
  <si>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</si>
  <si>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</si>
  <si>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</si>
  <si>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</si>
  <si>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</si>
  <si>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</si>
  <si>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</si>
  <si>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</si>
  <si>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</si>
  <si>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</si>
  <si>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</si>
  <si>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</si>
  <si>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</si>
  <si>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</si>
  <si>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</si>
  <si>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</si>
  <si>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</si>
  <si>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</si>
  <si>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</si>
  <si>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</si>
  <si>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</si>
  <si>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</si>
  <si>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</si>
  <si>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</si>
  <si>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</si>
  <si>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</si>
  <si>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</si>
  <si>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</si>
  <si>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</si>
  <si>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</si>
  <si>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</si>
  <si>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</si>
  <si>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</si>
  <si>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</si>
  <si>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</si>
  <si>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</si>
  <si>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</si>
  <si>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</si>
  <si>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</si>
  <si>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</si>
  <si>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</si>
  <si>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</si>
  <si>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</si>
  <si>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</si>
  <si>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</si>
  <si>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</si>
  <si>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</si>
  <si>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</si>
  <si>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</si>
  <si>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</si>
  <si>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</si>
  <si>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</si>
  <si>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</si>
  <si>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</si>
  <si>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</si>
  <si>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</si>
  <si>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</si>
  <si>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</si>
  <si>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</si>
  <si>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</si>
  <si>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</si>
  <si>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</si>
  <si>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</si>
  <si>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</si>
  <si>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</si>
  <si>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</si>
  <si>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</si>
  <si>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</si>
  <si>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</si>
  <si>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</si>
  <si>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</si>
  <si>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</si>
  <si>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</si>
  <si>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</si>
  <si>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</si>
  <si>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</si>
  <si>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</si>
  <si>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</si>
  <si>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</si>
  <si>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</si>
  <si>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</si>
  <si>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</si>
  <si>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</si>
  <si>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</si>
  <si>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</si>
  <si>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</si>
  <si>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</si>
  <si>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</si>
  <si>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</si>
  <si>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</si>
  <si>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</si>
  <si>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</si>
  <si>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</si>
  <si>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</si>
  <si>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</si>
  <si>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</si>
  <si>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</si>
  <si>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</si>
  <si>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</si>
  <si>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</si>
  <si>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</si>
  <si>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</si>
  <si>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</si>
  <si>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</si>
  <si>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</si>
  <si>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</si>
  <si>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</si>
  <si>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</si>
  <si>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</si>
  <si>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</si>
  <si>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</si>
  <si>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</si>
  <si>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</si>
  <si>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</si>
  <si>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</si>
  <si>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</si>
  <si>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</si>
  <si>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</si>
  <si>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</si>
  <si>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</si>
  <si>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</si>
  <si>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</si>
  <si>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</si>
  <si>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</si>
  <si>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</si>
  <si>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</si>
  <si>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</si>
  <si>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</si>
  <si>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</si>
  <si>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</si>
  <si>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</si>
  <si>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</si>
  <si>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</si>
  <si>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</si>
  <si>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</si>
  <si>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</si>
  <si>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</si>
  <si>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</si>
  <si>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</si>
  <si>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</si>
  <si>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</si>
  <si>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</si>
  <si>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</si>
  <si>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</si>
  <si>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</si>
  <si>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</si>
  <si>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</si>
  <si>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</si>
  <si>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</si>
  <si>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</si>
  <si>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</si>
  <si>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</si>
  <si>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</si>
  <si>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</si>
  <si>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</si>
  <si>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</si>
  <si>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</si>
  <si>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</si>
  <si>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</si>
  <si>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</si>
  <si>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</si>
  <si>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</si>
  <si>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</si>
  <si>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</si>
  <si>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</si>
  <si>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</si>
  <si>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</si>
  <si>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</si>
  <si>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</si>
  <si>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</si>
  <si>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</si>
  <si>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</si>
  <si>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</si>
  <si>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</si>
  <si>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</si>
  <si>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</si>
  <si>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</si>
  <si>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</si>
  <si>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</si>
  <si>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</si>
  <si>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</si>
  <si>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</si>
  <si>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</si>
  <si>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</si>
  <si>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</si>
  <si>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</si>
  <si>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</si>
  <si>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</si>
  <si>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</si>
  <si>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</si>
  <si>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</si>
  <si>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</si>
  <si>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</si>
  <si>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</si>
  <si>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</si>
  <si>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</si>
  <si>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</si>
  <si>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</si>
  <si>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</si>
  <si>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</si>
  <si>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</si>
  <si>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</si>
  <si>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</si>
  <si>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</si>
  <si>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</si>
  <si>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</si>
  <si>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</si>
  <si>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</si>
  <si>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</si>
  <si>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</si>
  <si>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</si>
  <si>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</si>
  <si>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</si>
  <si>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</si>
  <si>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</si>
  <si>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</si>
  <si>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</si>
  <si>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</si>
  <si>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</si>
  <si>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</si>
  <si>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</si>
  <si>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</si>
  <si>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</si>
  <si>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</si>
  <si>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</si>
  <si>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</si>
  <si>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</si>
  <si>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</si>
  <si>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</si>
  <si>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</si>
  <si>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</si>
  <si>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</si>
  <si>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</si>
  <si>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</si>
  <si>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</si>
  <si>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</si>
  <si>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</si>
  <si>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</si>
  <si>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</si>
  <si>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</si>
  <si>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</si>
  <si>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</si>
  <si>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</si>
  <si>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</si>
  <si>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</si>
  <si>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</si>
  <si>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</si>
  <si>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</si>
  <si>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</si>
  <si>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</si>
  <si>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</si>
  <si>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</si>
  <si>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</si>
  <si>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</si>
  <si>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</si>
  <si>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</si>
  <si>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</si>
  <si>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</si>
  <si>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</si>
  <si>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</si>
  <si>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</si>
  <si>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</si>
  <si>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</si>
  <si>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</si>
  <si>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</si>
  <si>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</si>
  <si>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</si>
  <si>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</si>
  <si>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</si>
  <si>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</si>
  <si>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</si>
  <si>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</si>
  <si>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</si>
  <si>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</si>
  <si>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</si>
  <si>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</si>
  <si>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</si>
  <si>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</si>
  <si>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</si>
  <si>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</si>
  <si>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</si>
  <si>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</si>
  <si>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</si>
  <si>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</si>
  <si>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</si>
  <si>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</si>
  <si>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</si>
  <si>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</si>
  <si>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</si>
  <si>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</si>
  <si>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</si>
  <si>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</si>
  <si>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</si>
  <si>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</si>
  <si>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</si>
  <si>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</si>
  <si>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</si>
  <si>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</si>
  <si>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</si>
  <si>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</si>
  <si>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</si>
  <si>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</si>
  <si>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</si>
  <si>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</si>
  <si>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</si>
  <si>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</si>
  <si>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</si>
  <si>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</si>
  <si>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</si>
  <si>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</si>
  <si>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</si>
  <si>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</si>
  <si>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</si>
  <si>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</si>
  <si>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</si>
  <si>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</si>
  <si>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</si>
  <si>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</si>
  <si>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</si>
  <si>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</si>
  <si>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</si>
  <si>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</si>
  <si>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</si>
  <si>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</si>
  <si>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</si>
  <si>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</si>
  <si>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</si>
  <si>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</si>
  <si>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</si>
  <si>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</si>
  <si>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</si>
  <si>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</si>
  <si>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</si>
  <si>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</si>
  <si>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</si>
  <si>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</si>
  <si>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</si>
  <si>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</si>
  <si>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</si>
  <si>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</si>
  <si>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</si>
  <si>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</si>
  <si>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</si>
  <si>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</si>
  <si>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</si>
  <si>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</si>
  <si>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</si>
  <si>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</si>
  <si>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</si>
  <si>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</si>
  <si>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</si>
  <si>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</si>
  <si>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</si>
  <si>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</si>
  <si>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</si>
  <si>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</si>
  <si>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</si>
  <si>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</si>
  <si>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</si>
  <si>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</si>
  <si>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</si>
  <si>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</si>
  <si>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</si>
  <si>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</si>
  <si>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</si>
  <si>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</si>
  <si>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</si>
  <si>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</si>
  <si>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</si>
  <si>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</si>
  <si>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</si>
  <si>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</si>
  <si>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</si>
  <si>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</si>
  <si>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</si>
  <si>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</si>
  <si>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</si>
  <si>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</si>
  <si>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</si>
  <si>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</si>
  <si>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</si>
  <si>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</si>
  <si>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</si>
  <si>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</si>
  <si>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</si>
  <si>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</si>
  <si>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</si>
  <si>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</si>
  <si>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</si>
  <si>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</si>
  <si>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</si>
  <si>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</si>
  <si>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</si>
  <si>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</si>
  <si>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</si>
  <si>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</si>
  <si>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</si>
  <si>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</si>
  <si>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</si>
  <si>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</si>
  <si>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</si>
  <si>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</si>
  <si>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</si>
  <si>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</si>
  <si>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</si>
  <si>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</si>
  <si>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</si>
  <si>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</si>
  <si>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</si>
  <si>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</si>
  <si>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</si>
  <si>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</si>
  <si>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</si>
  <si>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</si>
  <si>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</si>
  <si>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</si>
  <si>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</si>
  <si>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</si>
  <si>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</si>
  <si>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</si>
  <si>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</si>
  <si>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</si>
  <si>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</si>
  <si>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</si>
  <si>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</si>
  <si>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</si>
  <si>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</si>
  <si>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</si>
  <si>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</si>
  <si>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</si>
  <si>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</si>
  <si>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</si>
  <si>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</si>
  <si>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</si>
  <si>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</si>
  <si>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</si>
  <si>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</si>
  <si>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</si>
  <si>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</si>
  <si>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</si>
  <si>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</si>
  <si>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</si>
  <si>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</si>
  <si>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</si>
  <si>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</si>
  <si>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</si>
  <si>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</si>
  <si>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</si>
  <si>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</si>
  <si>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</si>
  <si>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</si>
  <si>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</si>
  <si>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</si>
  <si>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</si>
  <si>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</si>
  <si>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</si>
  <si>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</si>
  <si>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</si>
  <si>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</si>
  <si>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</si>
  <si>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</si>
  <si>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</si>
  <si>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</si>
  <si>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</si>
  <si>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</si>
  <si>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</si>
  <si>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</si>
  <si>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</si>
  <si>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</si>
  <si>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</si>
  <si>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</si>
  <si>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</si>
  <si>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</si>
  <si>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</si>
  <si>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</si>
  <si>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</si>
  <si>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</si>
  <si>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</si>
  <si>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</si>
  <si>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</si>
  <si>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</si>
  <si>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</si>
  <si>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</si>
  <si>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</si>
  <si>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</si>
  <si>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</si>
  <si>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</si>
  <si>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</si>
  <si>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</si>
  <si>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</si>
  <si>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</si>
  <si>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</si>
  <si>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</si>
  <si>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</si>
  <si>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</si>
  <si>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</si>
  <si>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</si>
  <si>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</si>
  <si>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</si>
  <si>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</si>
  <si>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</si>
  <si>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</si>
  <si>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</si>
  <si>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</si>
  <si>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</si>
  <si>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</si>
  <si>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</si>
  <si>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</si>
  <si>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</si>
  <si>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</si>
  <si>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</si>
  <si>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</si>
  <si>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</si>
  <si>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</si>
  <si>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</si>
  <si>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</si>
  <si>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</si>
  <si>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</si>
  <si>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</si>
  <si>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</si>
  <si>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</si>
  <si>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</si>
  <si>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</si>
  <si>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</si>
  <si>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</si>
  <si>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</si>
  <si>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</si>
  <si>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</si>
  <si>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</si>
  <si>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</si>
  <si>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</si>
  <si>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</si>
  <si>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</si>
  <si>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</si>
  <si>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</si>
  <si>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</si>
  <si>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</si>
  <si>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</si>
  <si>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</si>
  <si>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</si>
  <si>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</si>
  <si>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</si>
  <si>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</si>
  <si>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</si>
  <si>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</si>
  <si>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</si>
  <si>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</si>
  <si>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</si>
  <si>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</si>
  <si>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</si>
  <si>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</si>
  <si>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</si>
  <si>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</si>
  <si>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</si>
  <si>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</si>
  <si>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</si>
  <si>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</si>
  <si>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</si>
  <si>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</si>
  <si>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</si>
  <si>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</si>
  <si>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</si>
  <si>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</si>
  <si>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</si>
  <si>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</si>
  <si>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</si>
  <si>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</si>
  <si>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</si>
  <si>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</si>
  <si>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</si>
  <si>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</si>
  <si>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</si>
  <si>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</si>
  <si>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</si>
  <si>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</si>
  <si>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</si>
  <si>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</si>
  <si>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</si>
  <si>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</si>
  <si>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</si>
  <si>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</si>
  <si>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</si>
  <si>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</si>
  <si>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</si>
  <si>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</si>
  <si>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</si>
  <si>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</si>
  <si>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</si>
  <si>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</si>
  <si>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</si>
  <si>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</si>
  <si>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</si>
  <si>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</si>
  <si>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</si>
  <si>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</si>
  <si>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</si>
  <si>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</si>
  <si>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</si>
  <si>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</si>
  <si>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</si>
  <si>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</si>
  <si>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</si>
  <si>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</si>
  <si>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</si>
  <si>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</si>
  <si>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</si>
  <si>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</si>
  <si>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</si>
  <si>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</si>
  <si>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</si>
  <si>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</si>
  <si>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</si>
  <si>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</si>
  <si>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</si>
  <si>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</si>
  <si>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</si>
  <si>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</si>
  <si>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</si>
  <si>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</si>
  <si>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</si>
  <si>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</si>
  <si>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</si>
  <si>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</si>
  <si>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</si>
  <si>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</si>
  <si>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</si>
  <si>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</si>
  <si>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</si>
  <si>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</si>
  <si>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</si>
  <si>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</si>
  <si>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</si>
  <si>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</si>
  <si>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</si>
  <si>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</si>
  <si>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</si>
  <si>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</si>
  <si>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</si>
  <si>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</si>
  <si>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</si>
  <si>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</si>
  <si>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</si>
  <si>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</si>
  <si>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</si>
  <si>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</si>
  <si>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</si>
  <si>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</si>
  <si>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</si>
  <si>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</si>
  <si>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</si>
  <si>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</si>
  <si>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</si>
  <si>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</si>
  <si>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</si>
  <si>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</si>
  <si>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</si>
  <si>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</si>
  <si>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</si>
  <si>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</si>
  <si>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</si>
  <si>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</si>
  <si>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</si>
  <si>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</si>
  <si>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</si>
  <si>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</si>
  <si>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</si>
  <si>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</si>
  <si>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</si>
  <si>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</si>
  <si>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</si>
  <si>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</si>
  <si>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</si>
  <si>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</si>
  <si>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</si>
  <si>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</si>
  <si>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</si>
  <si>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</si>
  <si>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</si>
  <si>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</si>
  <si>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</si>
  <si>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</si>
  <si>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</si>
  <si>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</si>
  <si>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</si>
  <si>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</si>
  <si>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</si>
  <si>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</si>
  <si>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</si>
  <si>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</si>
  <si>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</si>
  <si>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</si>
  <si>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</si>
  <si>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</si>
  <si>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</si>
  <si>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</si>
  <si>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</si>
  <si>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</si>
  <si>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</si>
  <si>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</si>
  <si>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</si>
  <si>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</si>
  <si>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</si>
  <si>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</si>
  <si>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</si>
  <si>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</si>
  <si>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</si>
  <si>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</si>
  <si>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</si>
  <si>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</si>
  <si>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</si>
  <si>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</si>
  <si>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</si>
  <si>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</si>
  <si>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</si>
  <si>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</si>
  <si>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</si>
  <si>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</si>
  <si>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</si>
  <si>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</si>
  <si>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</si>
  <si>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</si>
  <si>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</si>
  <si>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</si>
  <si>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</si>
  <si>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</si>
  <si>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</si>
  <si>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</si>
  <si>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</si>
  <si>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</si>
  <si>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</si>
  <si>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</si>
  <si>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</si>
  <si>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</si>
  <si>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</si>
  <si>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</si>
  <si>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</si>
  <si>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</si>
  <si>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</si>
  <si>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</si>
  <si>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</si>
  <si>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</si>
  <si>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</si>
  <si>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</si>
  <si>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</si>
  <si>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</si>
  <si>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</si>
  <si>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</si>
  <si>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</si>
  <si>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</si>
  <si>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</si>
  <si>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</si>
  <si>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</si>
  <si>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</si>
  <si>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</si>
  <si>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</si>
  <si>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</si>
  <si>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</si>
  <si>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</si>
  <si>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</si>
  <si>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</si>
  <si>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</si>
  <si>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</si>
  <si>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</si>
  <si>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</si>
  <si>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</si>
  <si>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</si>
  <si>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</si>
  <si>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</si>
  <si>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</si>
  <si>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</si>
  <si>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</si>
  <si>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</si>
  <si>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</si>
  <si>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</si>
  <si>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</si>
  <si>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</si>
  <si>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</si>
  <si>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</si>
  <si>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</si>
  <si>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</si>
  <si>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</si>
  <si>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</si>
  <si>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</si>
  <si>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</si>
  <si>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</si>
  <si>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</si>
  <si>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</si>
  <si>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</si>
  <si>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</si>
  <si>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</si>
  <si>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</si>
  <si>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</si>
  <si>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</si>
  <si>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</si>
  <si>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</si>
  <si>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</si>
  <si>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</si>
  <si>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</si>
  <si>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</si>
  <si>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</si>
  <si>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</si>
  <si>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</si>
  <si>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</si>
  <si>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</si>
  <si>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</si>
  <si>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</si>
  <si>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</si>
  <si>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</si>
  <si>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</si>
  <si>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</si>
  <si>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</si>
  <si>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</si>
  <si>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</si>
  <si>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</si>
  <si>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</si>
  <si>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</si>
  <si>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</si>
  <si>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</si>
  <si>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</si>
  <si>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</si>
  <si>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</si>
  <si>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</si>
  <si>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</si>
  <si>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</si>
  <si>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</si>
  <si>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</si>
  <si>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</si>
  <si>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</si>
  <si>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</si>
  <si>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</si>
  <si>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</si>
  <si>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</si>
  <si>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</si>
  <si>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</si>
  <si>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</si>
  <si>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</si>
  <si>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</si>
  <si>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</si>
  <si>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</si>
  <si>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</si>
  <si>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</si>
  <si>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</si>
  <si>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</si>
  <si>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</si>
  <si>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</si>
  <si>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</si>
  <si>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</si>
  <si>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</si>
  <si>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</si>
  <si>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</si>
  <si>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</si>
  <si>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</si>
  <si>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</si>
  <si>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</si>
  <si>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</si>
  <si>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</si>
  <si>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</si>
  <si>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</si>
  <si>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</si>
  <si>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</si>
  <si>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</si>
  <si>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</si>
  <si>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</si>
  <si>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</si>
  <si>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</si>
  <si>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</si>
  <si>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</si>
  <si>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</si>
  <si>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</si>
  <si>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</si>
  <si>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</si>
  <si>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</si>
  <si>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</si>
  <si>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</si>
  <si>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</si>
  <si>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</si>
  <si>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</si>
  <si>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</si>
  <si>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</si>
  <si>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</si>
  <si>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</si>
  <si>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</si>
  <si>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</si>
  <si>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</si>
  <si>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</si>
  <si>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</si>
  <si>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</si>
  <si>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</si>
  <si>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</si>
  <si>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</si>
  <si>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</si>
  <si>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</si>
  <si>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</si>
  <si>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</si>
  <si>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</si>
  <si>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</si>
  <si>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</si>
  <si>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</si>
  <si>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</si>
  <si>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</si>
  <si>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</si>
  <si>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</si>
  <si>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</si>
  <si>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</si>
  <si>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</si>
  <si>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</si>
  <si>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</si>
  <si>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</si>
  <si>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</si>
  <si>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</si>
  <si>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</si>
  <si>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</si>
  <si>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</si>
  <si>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</si>
  <si>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</si>
  <si>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</si>
  <si>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</si>
  <si>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</si>
  <si>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</si>
  <si>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</si>
  <si>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</si>
  <si>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</si>
  <si>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</si>
  <si>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</si>
  <si>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</si>
  <si>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</si>
  <si>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</si>
  <si>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</si>
  <si>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</si>
  <si>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</si>
  <si>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</si>
  <si>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</si>
  <si>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</si>
  <si>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</si>
  <si>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</si>
  <si>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</si>
  <si>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</si>
  <si>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</si>
  <si>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</si>
  <si>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</si>
  <si>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</si>
  <si>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</si>
  <si>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</si>
  <si>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</si>
  <si>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</si>
  <si>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</si>
  <si>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</si>
  <si>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</si>
  <si>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</si>
  <si>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</si>
  <si>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</si>
  <si>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</si>
  <si>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</si>
  <si>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</si>
  <si>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</si>
  <si>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</si>
  <si>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</si>
  <si>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</si>
  <si>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</si>
  <si>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</si>
  <si>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</si>
  <si>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</si>
  <si>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</si>
  <si>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</si>
  <si>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</si>
  <si>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</si>
  <si>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</si>
  <si>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</si>
  <si>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</si>
  <si>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</si>
  <si>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</si>
  <si>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</si>
  <si>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</si>
  <si>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</si>
  <si>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</si>
  <si>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</si>
  <si>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</si>
  <si>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</si>
  <si>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</si>
  <si>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</si>
  <si>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</si>
  <si>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</si>
  <si>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</si>
  <si>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</si>
  <si>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</si>
  <si>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</si>
  <si>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</si>
  <si>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</si>
  <si>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</si>
  <si>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</si>
  <si>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</si>
  <si>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</si>
  <si>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</si>
  <si>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</si>
  <si>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</si>
  <si>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</si>
  <si>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</si>
  <si>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</si>
  <si>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</si>
  <si>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</si>
  <si>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</si>
  <si>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</si>
  <si>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</si>
  <si>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</si>
  <si>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</si>
  <si>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</si>
  <si>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</si>
  <si>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</si>
  <si>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</si>
  <si>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</si>
  <si>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</si>
  <si>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</si>
  <si>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</si>
  <si>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</si>
  <si>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</si>
  <si>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</si>
  <si>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</si>
  <si>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</si>
  <si>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</si>
  <si>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</si>
  <si>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</si>
  <si>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</si>
  <si>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</si>
  <si>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</si>
  <si>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</si>
  <si>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</si>
  <si>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</si>
  <si>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</si>
  <si>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</si>
  <si>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</si>
  <si>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</si>
  <si>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</si>
  <si>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</si>
  <si>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</si>
  <si>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</si>
  <si>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</si>
  <si>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</si>
  <si>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</si>
  <si>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</si>
  <si>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</si>
  <si>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</si>
  <si>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</si>
  <si>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</si>
  <si>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</si>
  <si>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</si>
  <si>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</si>
  <si>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</si>
  <si>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</si>
  <si>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</si>
  <si>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</si>
  <si>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</si>
  <si>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</si>
  <si>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</si>
  <si>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</si>
  <si>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</si>
  <si>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</si>
  <si>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</si>
  <si>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</si>
  <si>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</si>
  <si>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</si>
  <si>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</si>
  <si>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</si>
  <si>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</si>
  <si>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</si>
  <si>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</si>
  <si>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</si>
  <si>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</si>
  <si>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</si>
  <si>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</si>
  <si>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</si>
  <si>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</si>
  <si>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</si>
  <si>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</si>
  <si>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</si>
  <si>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</si>
  <si>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</si>
  <si>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</si>
  <si>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</si>
  <si>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</si>
  <si>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</si>
  <si>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</si>
  <si>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</si>
  <si>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</si>
  <si>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</si>
  <si>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</si>
  <si>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</si>
  <si>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</si>
  <si>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</si>
  <si>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</si>
  <si>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</si>
  <si>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</si>
  <si>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</si>
  <si>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</si>
  <si>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</si>
  <si>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</si>
  <si>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</si>
  <si>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</si>
  <si>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</si>
  <si>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</si>
  <si>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</si>
  <si>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</si>
  <si>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</si>
  <si>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</si>
  <si>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</si>
  <si>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</si>
  <si>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</si>
  <si>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</si>
  <si>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</si>
  <si>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</si>
  <si>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</si>
  <si>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</si>
  <si>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</si>
  <si>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</si>
  <si>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</si>
  <si>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</si>
  <si>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</si>
  <si>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</si>
  <si>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</si>
  <si>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</si>
  <si>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</si>
  <si>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</si>
  <si>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</si>
  <si>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</si>
  <si>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</si>
  <si>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</si>
  <si>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</si>
  <si>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</si>
  <si>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</si>
  <si>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</si>
  <si>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</si>
  <si>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</si>
  <si>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</si>
  <si>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</si>
  <si>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</si>
  <si>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</si>
  <si>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</si>
  <si>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</si>
  <si>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</si>
  <si>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</si>
  <si>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</si>
  <si>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</si>
  <si>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</si>
  <si>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</si>
  <si>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</si>
  <si>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</si>
  <si>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</si>
  <si>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</si>
  <si>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</si>
  <si>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</si>
  <si>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</si>
  <si>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</si>
  <si>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</si>
  <si>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</si>
  <si>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</si>
  <si>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</si>
  <si>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</si>
  <si>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</si>
  <si>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</si>
  <si>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</si>
  <si>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</si>
  <si>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</si>
  <si>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</si>
  <si>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</si>
  <si>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</si>
  <si>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</si>
  <si>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</si>
  <si>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</si>
  <si>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</si>
  <si>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</si>
  <si>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</si>
  <si>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</si>
  <si>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</si>
  <si>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</si>
  <si>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</si>
  <si>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</si>
  <si>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</si>
  <si>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</si>
  <si>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</si>
  <si>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</si>
  <si>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</si>
  <si>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</si>
  <si>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</si>
  <si>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</si>
  <si>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</si>
  <si>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</si>
  <si>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</si>
  <si>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</si>
  <si>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</si>
  <si>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</si>
  <si>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</si>
  <si>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</si>
  <si>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</si>
  <si>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</si>
  <si>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</si>
  <si>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</si>
  <si>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</si>
  <si>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</si>
  <si>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</si>
  <si>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</si>
  <si>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</si>
  <si>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</si>
  <si>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</si>
  <si>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</si>
  <si>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</si>
  <si>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</si>
  <si>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</si>
  <si>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</si>
  <si>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</si>
  <si>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</si>
  <si>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</si>
  <si>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</si>
  <si>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</si>
  <si>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</si>
  <si>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</si>
  <si>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</si>
  <si>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</si>
  <si>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</si>
  <si>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</si>
  <si>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</si>
  <si>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</si>
  <si>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</si>
  <si>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</si>
  <si>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</si>
  <si>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</si>
  <si>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</si>
  <si>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</si>
  <si>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</si>
  <si>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</si>
  <si>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</si>
  <si>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</si>
  <si>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</si>
  <si>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</si>
  <si>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</si>
  <si>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</si>
  <si>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</si>
  <si>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</si>
  <si>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</si>
  <si>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</si>
  <si>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</si>
  <si>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</si>
  <si>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</si>
  <si>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</si>
  <si>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</si>
  <si>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</si>
  <si>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</si>
  <si>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</si>
  <si>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</si>
  <si>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</si>
  <si>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</si>
  <si>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</si>
  <si>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</si>
  <si>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</si>
  <si>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</si>
  <si>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</si>
  <si>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</si>
  <si>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</si>
  <si>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</si>
  <si>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</si>
  <si>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</si>
  <si>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</si>
  <si>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</si>
  <si>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</si>
  <si>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</si>
  <si>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</si>
  <si>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</si>
  <si>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</si>
  <si>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</si>
  <si>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</si>
  <si>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</si>
  <si>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</si>
  <si>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</si>
  <si>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</si>
  <si>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</si>
  <si>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</si>
  <si>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</si>
  <si>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</si>
  <si>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</si>
  <si>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</si>
  <si>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</si>
  <si>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</si>
  <si>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</si>
  <si>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</si>
  <si>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</si>
  <si>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</si>
  <si>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</si>
  <si>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</si>
  <si>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</si>
  <si>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</si>
  <si>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</si>
  <si>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</si>
  <si>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</si>
  <si>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</si>
  <si>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</si>
  <si>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</si>
  <si>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</si>
  <si>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</si>
  <si>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</si>
  <si>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</si>
  <si>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</si>
  <si>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</si>
  <si>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</si>
  <si>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</si>
  <si>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</si>
  <si>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</si>
  <si>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</si>
  <si>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</si>
  <si>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</si>
  <si>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</si>
  <si>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</si>
  <si>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</si>
  <si>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</si>
  <si>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</si>
  <si>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</si>
  <si>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</si>
  <si>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</si>
  <si>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</si>
  <si>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</si>
  <si>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</si>
  <si>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</si>
  <si>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</si>
  <si>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</si>
  <si>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</si>
  <si>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</si>
  <si>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</si>
  <si>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</si>
  <si>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</si>
  <si>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</si>
  <si>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</si>
  <si>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</si>
  <si>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</si>
  <si>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</si>
  <si>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</si>
  <si>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</si>
  <si>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</si>
  <si>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</si>
  <si>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</si>
  <si>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</si>
  <si>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</si>
  <si>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</si>
  <si>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</si>
  <si>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</si>
  <si>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</si>
  <si>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</si>
  <si>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</si>
  <si>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</si>
  <si>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</si>
  <si>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</si>
  <si>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</si>
  <si>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</si>
  <si>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</si>
  <si>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</si>
  <si>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</si>
  <si>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</si>
  <si>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</si>
  <si>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</si>
  <si>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</si>
  <si>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</si>
  <si>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</si>
  <si>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</si>
  <si>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</si>
  <si>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</si>
  <si>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</si>
  <si>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</si>
  <si>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</si>
  <si>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</si>
  <si>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</si>
  <si>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</si>
  <si>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</si>
  <si>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</si>
  <si>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</si>
  <si>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</si>
  <si>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</si>
  <si>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</si>
  <si>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</si>
  <si>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</si>
  <si>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</si>
  <si>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</si>
  <si>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</si>
  <si>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</si>
  <si>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</si>
  <si>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</si>
  <si>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</si>
  <si>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</si>
  <si>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</si>
  <si>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</si>
  <si>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</si>
  <si>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</si>
  <si>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</si>
  <si>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</si>
  <si>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</si>
  <si>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</si>
  <si>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</si>
  <si>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</si>
  <si>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</si>
  <si>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</si>
  <si>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</si>
  <si>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</si>
  <si>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</si>
  <si>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</si>
  <si>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</si>
  <si>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</si>
  <si>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</si>
  <si>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</si>
  <si>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</si>
  <si>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</si>
  <si>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</si>
  <si>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</si>
  <si>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</si>
  <si>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</si>
  <si>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</si>
  <si>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</si>
  <si>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</si>
  <si>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</si>
  <si>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</si>
  <si>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</si>
  <si>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</si>
  <si>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</si>
  <si>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</si>
  <si>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</si>
  <si>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</si>
  <si>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</si>
  <si>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</si>
  <si>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</si>
  <si>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</si>
  <si>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</si>
  <si>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</si>
  <si>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</si>
  <si>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</si>
  <si>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</si>
  <si>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</si>
  <si>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</si>
  <si>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</si>
  <si>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</si>
  <si>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</si>
  <si>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</si>
  <si>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</si>
  <si>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</si>
  <si>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</si>
  <si>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</si>
  <si>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</si>
  <si>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</si>
  <si>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</si>
  <si>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</si>
  <si>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</si>
  <si>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</si>
  <si>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</si>
  <si>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</si>
  <si>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</si>
  <si>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</si>
  <si>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</si>
  <si>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</si>
  <si>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</si>
  <si>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</si>
  <si>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</si>
  <si>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</si>
  <si>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</si>
  <si>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</si>
  <si>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</si>
  <si>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</si>
  <si>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</si>
  <si>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</si>
  <si>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</si>
  <si>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</si>
  <si>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</si>
  <si>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</si>
  <si>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</si>
  <si>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</si>
  <si>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</si>
  <si>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</si>
  <si>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</si>
  <si>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</si>
  <si>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</si>
  <si>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</si>
  <si>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</si>
  <si>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</si>
  <si>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</si>
  <si>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</si>
  <si>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</si>
  <si>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</si>
  <si>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</si>
  <si>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</si>
  <si>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</si>
  <si>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</si>
  <si>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</si>
  <si>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</si>
  <si>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</si>
  <si>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</si>
  <si>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</si>
  <si>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</si>
  <si>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</si>
  <si>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</si>
  <si>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</si>
  <si>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</si>
  <si>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</si>
  <si>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</si>
  <si>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</si>
  <si>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</si>
  <si>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</si>
  <si>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</si>
  <si>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</si>
  <si>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</si>
  <si>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</si>
  <si>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</si>
  <si>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</si>
  <si>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</si>
  <si>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</si>
  <si>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</si>
  <si>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</si>
  <si>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</si>
  <si>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</si>
  <si>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</si>
  <si>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</si>
  <si>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</si>
  <si>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</si>
  <si>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</si>
  <si>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</si>
  <si>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</si>
  <si>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</si>
  <si>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</si>
  <si>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</si>
  <si>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</si>
  <si>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</si>
  <si>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</si>
  <si>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</si>
  <si>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</si>
  <si>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</si>
  <si>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</si>
  <si>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</si>
  <si>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</si>
  <si>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</si>
  <si>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</si>
  <si>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</si>
  <si>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</si>
  <si>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</si>
  <si>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</si>
  <si>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</si>
  <si>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</si>
  <si>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</si>
  <si>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</si>
  <si>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</si>
  <si>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</si>
  <si>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</si>
  <si>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</si>
  <si>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</si>
  <si>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</si>
  <si>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</si>
  <si>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</si>
  <si>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</si>
  <si>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</si>
  <si>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</si>
  <si>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</si>
  <si>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</si>
  <si>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</si>
  <si>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</si>
  <si>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</si>
  <si>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</si>
  <si>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</si>
  <si>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</si>
  <si>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</si>
  <si>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</si>
  <si>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</si>
  <si>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</si>
  <si>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</si>
  <si>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</si>
  <si>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</si>
  <si>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</si>
  <si>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</si>
  <si>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</si>
  <si>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</si>
  <si>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</si>
  <si>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</si>
  <si>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</si>
  <si>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</si>
  <si>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</si>
  <si>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</si>
  <si>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</si>
  <si>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</si>
  <si>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</si>
  <si>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</si>
  <si>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</si>
  <si>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</si>
  <si>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</si>
  <si>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</si>
  <si>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</si>
  <si>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</si>
  <si>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</si>
  <si>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</si>
  <si>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</si>
  <si>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</si>
  <si>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</si>
  <si>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</si>
  <si>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</si>
  <si>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</si>
  <si>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</si>
  <si>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</si>
  <si>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</si>
  <si>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</si>
  <si>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</si>
  <si>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</si>
  <si>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</si>
  <si>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</si>
  <si>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</si>
  <si>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</si>
  <si>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</si>
  <si>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</si>
  <si>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</si>
  <si>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</si>
  <si>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</si>
  <si>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</si>
  <si>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</si>
  <si>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</si>
  <si>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</si>
  <si>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</si>
  <si>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</si>
  <si>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</si>
  <si>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</si>
  <si>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</si>
  <si>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</si>
  <si>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</si>
  <si>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</si>
  <si>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</si>
  <si>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</si>
  <si>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</si>
  <si>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</si>
  <si>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</si>
  <si>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</si>
  <si>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</si>
  <si>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</si>
  <si>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</si>
  <si>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</si>
  <si>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</si>
  <si>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</si>
  <si>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</si>
  <si>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</si>
  <si>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</si>
  <si>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</si>
  <si>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</si>
  <si>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</si>
  <si>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</si>
  <si>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</si>
  <si>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</si>
  <si>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</si>
  <si>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</si>
  <si>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</si>
  <si>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</si>
  <si>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</si>
  <si>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</si>
  <si>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</si>
  <si>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</si>
  <si>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</si>
  <si>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</si>
  <si>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</si>
  <si>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</si>
  <si>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</si>
  <si>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</si>
  <si>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</si>
  <si>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</si>
  <si>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</si>
  <si>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</si>
  <si>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</si>
  <si>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</si>
  <si>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</si>
  <si>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</si>
  <si>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</si>
  <si>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</si>
  <si>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</si>
  <si>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</si>
  <si>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</si>
  <si>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</si>
  <si>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</si>
  <si>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</si>
  <si>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</si>
  <si>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</si>
  <si>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</si>
  <si>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</si>
  <si>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</si>
  <si>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</si>
  <si>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</si>
  <si>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</si>
  <si>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</si>
  <si>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</si>
  <si>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</si>
  <si>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</si>
  <si>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</si>
  <si>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</si>
  <si>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</si>
  <si>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</si>
  <si>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</si>
  <si>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</si>
  <si>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</si>
  <si>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</si>
  <si>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</si>
  <si>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</si>
  <si>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</si>
  <si>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</si>
  <si>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</si>
  <si>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</si>
  <si>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</si>
  <si>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</si>
  <si>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</si>
  <si>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</si>
  <si>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</si>
  <si>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</si>
  <si>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</si>
  <si>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</si>
  <si>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</si>
  <si>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</si>
  <si>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</si>
  <si>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</si>
  <si>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</si>
  <si>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</si>
  <si>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</si>
  <si>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</si>
  <si>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</si>
  <si>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</si>
  <si>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</si>
  <si>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</si>
  <si>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</si>
  <si>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</si>
  <si>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</si>
  <si>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</si>
  <si>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</si>
  <si>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</si>
  <si>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</si>
  <si>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</si>
  <si>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</si>
  <si>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</si>
  <si>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</si>
  <si>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</si>
  <si>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</si>
  <si>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</si>
  <si>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</si>
  <si>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</si>
  <si>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</si>
  <si>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</si>
  <si>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</si>
  <si>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</si>
  <si>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</si>
  <si>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</si>
  <si>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</si>
  <si>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</si>
  <si>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</si>
  <si>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</si>
  <si>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</si>
  <si>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</si>
  <si>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</si>
  <si>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</si>
  <si>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</si>
  <si>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</si>
  <si>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</si>
  <si>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</si>
  <si>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</si>
  <si>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</si>
  <si>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</si>
  <si>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</si>
  <si>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</si>
  <si>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</si>
  <si>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</si>
  <si>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</si>
  <si>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</si>
  <si>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</si>
  <si>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</si>
  <si>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</si>
  <si>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</si>
  <si>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</si>
  <si>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</si>
  <si>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</si>
  <si>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</si>
  <si>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</si>
  <si>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</si>
  <si>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</si>
  <si>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</si>
  <si>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</si>
  <si>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</si>
  <si>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</si>
  <si>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</si>
  <si>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</si>
  <si>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</si>
  <si>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</si>
  <si>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</si>
  <si>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</si>
  <si>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</si>
  <si>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</si>
  <si>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</si>
  <si>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</si>
  <si>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</si>
  <si>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</si>
  <si>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</si>
  <si>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</si>
  <si>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</si>
  <si>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</si>
  <si>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</si>
  <si>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</si>
  <si>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</si>
  <si>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</si>
  <si>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</si>
  <si>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</si>
  <si>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</si>
  <si>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</si>
  <si>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</si>
  <si>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</si>
  <si>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</si>
  <si>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</si>
  <si>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</si>
  <si>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</si>
  <si>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</si>
  <si>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</si>
  <si>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</si>
  <si>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</si>
  <si>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</si>
  <si>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</si>
  <si>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</si>
  <si>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</si>
  <si>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</si>
  <si>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</si>
  <si>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</si>
  <si>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</si>
  <si>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</si>
  <si>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</si>
  <si>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</si>
  <si>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</si>
  <si>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</si>
  <si>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</si>
  <si>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</si>
  <si>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</si>
  <si>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</si>
  <si>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</si>
  <si>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</si>
  <si>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</si>
  <si>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</si>
  <si>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</si>
  <si>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</si>
  <si>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</si>
  <si>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</si>
  <si>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</si>
  <si>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</si>
  <si>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</si>
  <si>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</si>
  <si>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</si>
  <si>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</si>
  <si>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</si>
  <si>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</si>
  <si>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</si>
  <si>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</si>
  <si>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</si>
  <si>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</si>
  <si>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</si>
  <si>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</si>
  <si>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</si>
  <si>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</si>
  <si>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</si>
  <si>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</si>
  <si>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</si>
  <si>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</si>
  <si>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</si>
  <si>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</si>
  <si>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</si>
  <si>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</si>
  <si>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</si>
  <si>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</si>
  <si>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</si>
  <si>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</si>
  <si>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</si>
  <si>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</si>
  <si>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</si>
  <si>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</si>
  <si>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</si>
  <si>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</si>
  <si>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</si>
  <si>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</si>
  <si>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</si>
  <si>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</si>
  <si>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</si>
  <si>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</si>
  <si>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</si>
  <si>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</si>
  <si>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</si>
  <si>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</si>
  <si>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</si>
  <si>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</si>
  <si>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</si>
  <si>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</si>
  <si>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</si>
  <si>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</si>
  <si>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</si>
  <si>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</si>
  <si>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</si>
  <si>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</si>
  <si>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</si>
  <si>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</si>
  <si>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</si>
  <si>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</si>
  <si>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</si>
  <si>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</si>
  <si>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</si>
  <si>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</si>
  <si>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</si>
  <si>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</si>
  <si>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</si>
  <si>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</si>
  <si>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</si>
  <si>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</si>
  <si>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</si>
  <si>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</si>
  <si>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</si>
  <si>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</si>
  <si>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</si>
  <si>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</si>
  <si>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</si>
  <si>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</si>
  <si>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</si>
  <si>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</si>
  <si>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</si>
  <si>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</si>
  <si>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</si>
  <si>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</si>
  <si>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</si>
  <si>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</si>
  <si>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</si>
  <si>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</si>
  <si>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</si>
  <si>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</si>
  <si>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</si>
  <si>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</si>
  <si>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</si>
  <si>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</si>
  <si>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</si>
  <si>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</si>
  <si>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</si>
  <si>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</si>
  <si>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</si>
  <si>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</si>
  <si>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</si>
  <si>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</si>
  <si>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</si>
  <si>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</si>
  <si>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</si>
  <si>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</si>
  <si>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</si>
  <si>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</si>
  <si>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</si>
  <si>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</si>
  <si>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</si>
  <si>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</si>
  <si>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</si>
  <si>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</si>
  <si>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</si>
  <si>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</si>
  <si>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</si>
  <si>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</si>
  <si>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</si>
  <si>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</si>
  <si>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</si>
  <si>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</si>
  <si>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</si>
  <si>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</si>
  <si>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</si>
  <si>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</si>
  <si>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</si>
  <si>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</si>
  <si>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</si>
  <si>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</si>
  <si>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</si>
  <si>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</si>
  <si>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</si>
  <si>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</si>
  <si>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</si>
  <si>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</si>
  <si>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</si>
  <si>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</si>
  <si>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</si>
  <si>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</si>
  <si>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</si>
  <si>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</si>
  <si>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</si>
  <si>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</si>
  <si>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</si>
  <si>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</si>
  <si>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</si>
  <si>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</si>
  <si>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</si>
  <si>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</si>
  <si>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</si>
  <si>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</si>
  <si>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</si>
  <si>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</si>
  <si>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</si>
  <si>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</si>
  <si>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</si>
  <si>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</si>
  <si>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</si>
  <si>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</si>
  <si>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</si>
  <si>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</si>
  <si>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</si>
  <si>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</si>
  <si>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</si>
  <si>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</si>
  <si>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</si>
  <si>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</si>
  <si>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</si>
  <si>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</si>
  <si>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</si>
  <si>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</si>
  <si>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</si>
  <si>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</si>
  <si>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</si>
  <si>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</si>
  <si>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</si>
  <si>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</si>
  <si>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</si>
  <si>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</si>
  <si>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</si>
  <si>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</si>
  <si>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</si>
  <si>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</si>
  <si>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</si>
  <si>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</si>
  <si>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</si>
  <si>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</si>
  <si>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</si>
  <si>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</si>
  <si>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</si>
  <si>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</si>
  <si>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</si>
  <si>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</si>
  <si>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</si>
  <si>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</si>
  <si>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</si>
  <si>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</si>
  <si>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</si>
  <si>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</si>
  <si>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</si>
  <si>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</si>
  <si>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</si>
  <si>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</si>
  <si>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</si>
  <si>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</si>
  <si>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</si>
  <si>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</si>
  <si>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</si>
  <si>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</si>
  <si>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</si>
  <si>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</si>
  <si>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</si>
  <si>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</si>
  <si>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</si>
  <si>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</si>
  <si>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</si>
  <si>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</si>
  <si>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</si>
  <si>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</si>
  <si>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</si>
  <si>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</si>
  <si>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</si>
  <si>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</si>
  <si>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</si>
  <si>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</si>
  <si>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</si>
  <si>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</si>
  <si>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</si>
  <si>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</si>
  <si>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</si>
  <si>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</si>
  <si>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</si>
  <si>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</si>
  <si>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</si>
  <si>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</si>
  <si>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</si>
  <si>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</si>
  <si>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</si>
  <si>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</si>
  <si>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</si>
  <si>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</si>
  <si>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</si>
  <si>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</si>
  <si>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</si>
  <si>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</si>
  <si>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</si>
  <si>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</si>
  <si>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</si>
  <si>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</si>
  <si>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</si>
  <si>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</si>
  <si>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</si>
  <si>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</si>
  <si>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</si>
  <si>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</si>
  <si>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</si>
  <si>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</si>
  <si>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</si>
  <si>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</si>
  <si>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</si>
  <si>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</si>
  <si>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</si>
  <si>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</si>
  <si>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</si>
  <si>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</si>
  <si>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</si>
  <si>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</si>
  <si>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</si>
  <si>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</si>
  <si>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</si>
  <si>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</si>
  <si>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</si>
  <si>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</si>
  <si>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</si>
  <si>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</si>
  <si>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</si>
  <si>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</si>
  <si>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</si>
  <si>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</si>
  <si>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</si>
  <si>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</si>
  <si>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</si>
  <si>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</si>
  <si>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</si>
  <si>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</si>
  <si>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</si>
  <si>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</si>
  <si>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</si>
  <si>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</si>
  <si>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</si>
  <si>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</si>
  <si>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</si>
  <si>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</si>
  <si>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</si>
  <si>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</si>
  <si>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</si>
  <si>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</si>
  <si>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</si>
  <si>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</si>
  <si>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</si>
  <si>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</si>
  <si>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</si>
  <si>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</si>
  <si>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</si>
  <si>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</si>
  <si>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</si>
  <si>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</si>
  <si>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</si>
  <si>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</si>
  <si>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</si>
  <si>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</si>
  <si>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</si>
  <si>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</si>
  <si>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</si>
  <si>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</si>
  <si>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</si>
  <si>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</si>
  <si>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</si>
  <si>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</si>
  <si>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</si>
  <si>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</si>
  <si>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</si>
  <si>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</si>
  <si>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</si>
  <si>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</si>
  <si>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</si>
  <si>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</si>
  <si>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</si>
  <si>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</si>
  <si>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</si>
  <si>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</si>
  <si>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</si>
  <si>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</si>
  <si>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</si>
  <si>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</si>
  <si>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</si>
  <si>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</si>
  <si>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</si>
  <si>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</si>
  <si>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</si>
  <si>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</si>
  <si>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</si>
  <si>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</si>
  <si>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</si>
  <si>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</si>
  <si>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</si>
  <si>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</si>
  <si>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</si>
  <si>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</si>
  <si>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</si>
  <si>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</si>
  <si>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</si>
  <si>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</si>
  <si>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</si>
  <si>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</si>
  <si>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</si>
  <si>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</si>
  <si>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</si>
  <si>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</si>
  <si>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</si>
  <si>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</si>
  <si>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</si>
  <si>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</si>
  <si>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</si>
  <si>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</si>
  <si>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</si>
  <si>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</si>
  <si>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</si>
  <si>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</si>
  <si>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</si>
  <si>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</si>
  <si>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</si>
  <si>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</si>
  <si>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</si>
  <si>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</si>
  <si>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</si>
  <si>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</si>
  <si>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</si>
  <si>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</si>
  <si>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</si>
  <si>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</si>
  <si>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</si>
  <si>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</si>
  <si>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</si>
  <si>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</si>
  <si>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</si>
  <si>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</si>
  <si>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</si>
  <si>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</si>
  <si>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</si>
  <si>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</si>
  <si>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</si>
  <si>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</si>
  <si>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</si>
  <si>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</si>
  <si>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</si>
  <si>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</si>
  <si>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</si>
  <si>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</si>
  <si>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</si>
  <si>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</si>
  <si>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</si>
  <si>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</si>
  <si>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</si>
  <si>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</si>
  <si>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</si>
  <si>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</si>
  <si>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</si>
  <si>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</si>
  <si>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</si>
  <si>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</si>
  <si>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</si>
  <si>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</si>
  <si>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</si>
  <si>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</si>
  <si>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</si>
  <si>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</si>
  <si>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</si>
  <si>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</si>
  <si>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</si>
  <si>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</si>
  <si>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</si>
  <si>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</si>
  <si>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</si>
  <si>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</si>
  <si>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</si>
  <si>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</si>
  <si>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</si>
  <si>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</si>
  <si>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</si>
  <si>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</si>
  <si>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</si>
  <si>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</si>
  <si>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</si>
  <si>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</si>
  <si>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</si>
  <si>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</si>
  <si>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</si>
  <si>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</si>
  <si>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</si>
  <si>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</si>
  <si>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</si>
  <si>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</si>
  <si>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</si>
  <si>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</si>
  <si>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</si>
  <si>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</si>
  <si>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</si>
  <si>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</si>
  <si>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</si>
  <si>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</si>
  <si>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</si>
  <si>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</si>
  <si>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</si>
  <si>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</si>
  <si>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</si>
  <si>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</si>
  <si>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</si>
  <si>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</si>
  <si>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</si>
  <si>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</si>
  <si>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</si>
  <si>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</si>
  <si>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</si>
  <si>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</si>
  <si>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</si>
  <si>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</si>
  <si>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</si>
  <si>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</si>
  <si>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</si>
  <si>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</si>
  <si>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</si>
  <si>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</si>
  <si>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</si>
  <si>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</si>
  <si>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</si>
  <si>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</si>
  <si>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</si>
  <si>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</si>
  <si>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</si>
  <si>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</si>
  <si>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</si>
  <si>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</si>
  <si>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</si>
  <si>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</si>
  <si>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</si>
  <si>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</si>
  <si>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</si>
  <si>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</si>
  <si>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</si>
  <si>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</si>
  <si>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</si>
  <si>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</si>
  <si>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</si>
  <si>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</si>
  <si>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</si>
  <si>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</si>
  <si>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</si>
  <si>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</si>
  <si>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</si>
  <si>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</si>
  <si>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</si>
  <si>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</si>
  <si>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</si>
  <si>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</si>
  <si>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</si>
  <si>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</si>
  <si>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</si>
  <si>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</si>
  <si>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</si>
  <si>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</si>
  <si>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</si>
  <si>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</si>
  <si>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</si>
  <si>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</si>
  <si>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</si>
  <si>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</si>
  <si>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</si>
  <si>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</si>
  <si>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</si>
  <si>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</si>
  <si>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</si>
  <si>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</si>
  <si>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</si>
  <si>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</si>
  <si>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</si>
  <si>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</si>
  <si>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</si>
  <si>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</si>
  <si>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</si>
  <si>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</si>
  <si>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</si>
  <si>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</si>
  <si>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</si>
  <si>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</si>
  <si>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</si>
  <si>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</si>
  <si>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</si>
  <si>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</si>
  <si>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</si>
  <si>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</si>
  <si>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</si>
  <si>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</si>
  <si>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</si>
  <si>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</si>
  <si>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</si>
  <si>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</si>
  <si>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</si>
  <si>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</si>
  <si>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</si>
  <si>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</si>
  <si>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</si>
  <si>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</si>
  <si>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</si>
  <si>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</si>
  <si>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</si>
  <si>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</si>
  <si>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</si>
  <si>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</si>
  <si>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</si>
  <si>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</si>
  <si>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</si>
  <si>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</si>
  <si>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</si>
  <si>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</si>
  <si>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</si>
  <si>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</si>
  <si>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</si>
  <si>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</si>
  <si>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</si>
  <si>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</si>
  <si>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</si>
  <si>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</si>
  <si>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</si>
  <si>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</si>
  <si>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</si>
  <si>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</si>
  <si>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</si>
  <si>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</si>
  <si>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</si>
  <si>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</si>
  <si>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</si>
  <si>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</si>
  <si>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</si>
  <si>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</si>
  <si>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</si>
  <si>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</si>
  <si>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</si>
  <si>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</si>
  <si>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</si>
  <si>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</si>
  <si>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</si>
  <si>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</si>
  <si>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</si>
  <si>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</si>
  <si>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</si>
  <si>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</si>
  <si>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</si>
  <si>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</si>
  <si>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</si>
  <si>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</si>
  <si>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</si>
  <si>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</si>
  <si>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</si>
  <si>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</si>
  <si>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</si>
  <si>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</si>
  <si>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</si>
  <si>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</si>
  <si>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</si>
  <si>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</si>
  <si>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</si>
  <si>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</si>
  <si>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</si>
  <si>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</si>
  <si>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</si>
  <si>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</si>
  <si>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</si>
  <si>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</si>
  <si>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</si>
  <si>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</si>
  <si>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</si>
  <si>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</si>
  <si>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</si>
  <si>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</si>
  <si>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</si>
  <si>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</si>
  <si>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</si>
  <si>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</si>
  <si>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</si>
  <si>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</si>
  <si>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</si>
  <si>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</si>
  <si>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</si>
  <si>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</si>
  <si>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</si>
  <si>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</si>
  <si>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</si>
  <si>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</si>
  <si>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</si>
  <si>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</si>
  <si>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</si>
  <si>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</si>
  <si>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</si>
  <si>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</si>
  <si>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</si>
  <si>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</si>
  <si>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</si>
  <si>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</si>
  <si>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</si>
  <si>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</si>
  <si>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</si>
  <si>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</si>
  <si>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</si>
  <si>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</si>
  <si>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</si>
  <si>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</si>
  <si>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</si>
  <si>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</si>
  <si>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</si>
  <si>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</si>
  <si>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</si>
  <si>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</si>
  <si>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</si>
  <si>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</si>
  <si>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</si>
  <si>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</si>
  <si>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</si>
  <si>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</si>
  <si>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</si>
  <si>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</si>
  <si>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</si>
  <si>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</si>
  <si>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</si>
  <si>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</si>
  <si>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</si>
  <si>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</si>
  <si>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</si>
  <si>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</si>
  <si>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</si>
  <si>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</si>
  <si>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</si>
  <si>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</si>
  <si>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</si>
  <si>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</si>
  <si>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</si>
  <si>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</si>
  <si>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</si>
  <si>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</si>
  <si>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</si>
  <si>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</si>
  <si>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</si>
  <si>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</si>
  <si>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</si>
  <si>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</si>
  <si>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</si>
  <si>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</si>
  <si>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</si>
  <si>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</si>
  <si>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</si>
  <si>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</si>
  <si>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</si>
  <si>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</si>
  <si>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</si>
  <si>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</si>
  <si>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</si>
  <si>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</si>
  <si>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</si>
  <si>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</si>
  <si>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</si>
  <si>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</si>
  <si>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</si>
  <si>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</si>
  <si>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</si>
  <si>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</si>
  <si>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</si>
  <si>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</si>
  <si>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</si>
  <si>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</si>
  <si>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</si>
  <si>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</si>
  <si>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</si>
  <si>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</si>
  <si>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</si>
  <si>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</si>
  <si>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</si>
  <si>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</si>
  <si>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</si>
  <si>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</si>
  <si>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</si>
  <si>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</si>
  <si>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</si>
  <si>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</si>
  <si>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</si>
  <si>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</si>
  <si>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</si>
  <si>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</si>
  <si>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</si>
  <si>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</si>
  <si>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</si>
  <si>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</si>
  <si>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</si>
  <si>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</si>
  <si>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</si>
  <si>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</si>
  <si>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</si>
  <si>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</si>
  <si>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</si>
  <si>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</si>
  <si>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</si>
  <si>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</si>
  <si>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</si>
  <si>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</si>
  <si>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</si>
  <si>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</si>
  <si>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</si>
  <si>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</si>
  <si>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</si>
  <si>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</si>
  <si>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</si>
  <si>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</si>
  <si>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</si>
  <si>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</si>
  <si>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</si>
  <si>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</si>
  <si>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</si>
  <si>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</si>
  <si>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</si>
  <si>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</si>
  <si>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</si>
  <si>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</si>
  <si>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</si>
  <si>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</si>
  <si>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</si>
  <si>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</si>
  <si>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</si>
  <si>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</si>
  <si>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</si>
  <si>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</si>
  <si>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</si>
  <si>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</si>
  <si>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</si>
  <si>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</si>
  <si>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</si>
  <si>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</si>
  <si>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</si>
  <si>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</si>
  <si>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</si>
  <si>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</si>
  <si>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</si>
  <si>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</si>
  <si>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</si>
  <si>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</si>
  <si>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</si>
  <si>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</si>
  <si>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</si>
  <si>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</si>
  <si>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</si>
  <si>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</si>
  <si>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</si>
  <si>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</si>
  <si>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</si>
  <si>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</si>
  <si>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</si>
  <si>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</si>
  <si>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</si>
  <si>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</si>
  <si>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</si>
  <si>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</si>
  <si>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</si>
  <si>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</si>
  <si>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</si>
  <si>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</si>
  <si>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</si>
  <si>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</si>
  <si>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</si>
  <si>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</si>
  <si>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</si>
  <si>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</si>
  <si>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</si>
  <si>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</si>
  <si>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</si>
  <si>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</si>
  <si>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</si>
  <si>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</si>
  <si>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</si>
  <si>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</si>
  <si>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</si>
  <si>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</si>
  <si>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</si>
  <si>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</si>
  <si>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</si>
  <si>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</si>
  <si>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</si>
  <si>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</si>
  <si>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</si>
  <si>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</si>
  <si>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</si>
  <si>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</si>
  <si>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</si>
  <si>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</si>
  <si>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</si>
  <si>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</si>
  <si>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</si>
  <si>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</si>
  <si>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</si>
  <si>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</si>
  <si>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</si>
  <si>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</si>
  <si>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</si>
  <si>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</si>
  <si>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</si>
  <si>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</si>
  <si>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</si>
  <si>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</si>
  <si>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</si>
  <si>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</si>
  <si>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</si>
  <si>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</si>
  <si>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</si>
  <si>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</si>
  <si>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</si>
  <si>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</si>
  <si>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</si>
  <si>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</si>
  <si>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</si>
  <si>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</si>
  <si>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</si>
  <si>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</si>
  <si>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</si>
  <si>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</si>
  <si>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</si>
  <si>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</si>
  <si>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</si>
  <si>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</si>
  <si>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</si>
  <si>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</si>
  <si>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</si>
  <si>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</si>
  <si>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</si>
  <si>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</si>
  <si>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</si>
  <si>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</si>
  <si>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</si>
  <si>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</si>
  <si>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</si>
  <si>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</si>
  <si>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</si>
  <si>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</si>
  <si>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</si>
  <si>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</si>
  <si>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</si>
  <si>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</si>
  <si>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</si>
  <si>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</si>
  <si>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</si>
  <si>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</si>
  <si>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</si>
  <si>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</si>
  <si>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</si>
  <si>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</si>
  <si>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</si>
  <si>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</si>
  <si>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</si>
  <si>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</si>
  <si>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</si>
  <si>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</si>
  <si>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</si>
  <si>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</si>
  <si>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</si>
  <si>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</si>
  <si>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</si>
  <si>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</si>
  <si>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</si>
  <si>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</si>
  <si>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</si>
  <si>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</si>
  <si>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</si>
  <si>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</si>
  <si>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</si>
  <si>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</si>
  <si>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</si>
  <si>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</si>
  <si>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</si>
  <si>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</si>
  <si>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</si>
  <si>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</si>
  <si>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</si>
  <si>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</si>
  <si>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</si>
  <si>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</si>
  <si>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</si>
  <si>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</si>
  <si>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</si>
  <si>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</si>
  <si>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</si>
  <si>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</si>
  <si>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</si>
  <si>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</si>
  <si>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</si>
  <si>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</si>
  <si>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</si>
  <si>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</si>
  <si>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</si>
  <si>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</si>
  <si>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</si>
  <si>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</si>
  <si>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</si>
  <si>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</si>
  <si>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</si>
  <si>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</si>
  <si>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</si>
  <si>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</si>
  <si>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</si>
  <si>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</si>
  <si>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</si>
  <si>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</si>
  <si>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</si>
  <si>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</si>
  <si>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</si>
  <si>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</si>
  <si>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</si>
  <si>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</si>
  <si>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</si>
  <si>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</si>
  <si>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</si>
  <si>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</si>
  <si>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</si>
  <si>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</si>
  <si>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</si>
  <si>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</si>
  <si>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</si>
  <si>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</si>
  <si>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</si>
  <si>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</si>
  <si>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</si>
  <si>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</si>
  <si>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</si>
  <si>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</si>
  <si>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</si>
  <si>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</si>
  <si>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</si>
  <si>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</si>
  <si>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</si>
  <si>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</si>
  <si>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</si>
  <si>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</si>
  <si>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</si>
  <si>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</si>
  <si>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</si>
  <si>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</si>
  <si>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</si>
  <si>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</si>
  <si>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</si>
  <si>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</si>
  <si>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</si>
  <si>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</si>
  <si>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</si>
  <si>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</si>
  <si>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</si>
  <si>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</si>
  <si>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</si>
  <si>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</si>
  <si>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</si>
  <si>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</si>
  <si>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</si>
  <si>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</si>
  <si>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</si>
  <si>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</si>
  <si>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</si>
  <si>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</si>
  <si>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</si>
  <si>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</si>
  <si>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</si>
  <si>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</si>
  <si>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</si>
  <si>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</si>
  <si>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</si>
  <si>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</si>
  <si>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</si>
  <si>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</si>
  <si>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</si>
  <si>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</si>
  <si>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</si>
  <si>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</si>
  <si>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</si>
  <si>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</si>
  <si>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</si>
  <si>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</si>
  <si>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</si>
  <si>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</si>
  <si>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</si>
  <si>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</si>
  <si>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</si>
  <si>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</si>
  <si>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</si>
  <si>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</si>
  <si>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</si>
  <si>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</si>
  <si>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</si>
  <si>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</si>
  <si>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</si>
  <si>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</si>
  <si>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</si>
  <si>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</si>
  <si>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</si>
  <si>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</si>
  <si>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</si>
  <si>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</si>
  <si>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</si>
  <si>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</si>
  <si>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</si>
  <si>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</si>
  <si>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</si>
  <si>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</si>
  <si>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</si>
  <si>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</si>
  <si>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</si>
  <si>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</si>
  <si>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</si>
  <si>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</si>
  <si>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</si>
  <si>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</si>
  <si>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</si>
  <si>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</si>
  <si>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</si>
  <si>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</si>
  <si>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</si>
  <si>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</si>
  <si>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</si>
  <si>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</si>
  <si>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</si>
  <si>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</si>
  <si>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</si>
  <si>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</si>
  <si>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</si>
  <si>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</si>
  <si>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</si>
  <si>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</si>
  <si>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</si>
  <si>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</si>
  <si>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</si>
  <si>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</si>
  <si>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</si>
  <si>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</si>
  <si>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</si>
  <si>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</si>
  <si>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</si>
  <si>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</si>
  <si>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</si>
  <si>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</si>
  <si>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</si>
  <si>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</si>
  <si>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</si>
  <si>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</si>
  <si>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</si>
  <si>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</si>
  <si>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</si>
  <si>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</si>
  <si>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</si>
  <si>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</si>
  <si>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</si>
  <si>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</si>
  <si>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</si>
  <si>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</si>
  <si>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</si>
  <si>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</si>
  <si>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</si>
  <si>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</si>
  <si>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</si>
  <si>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</si>
  <si>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</si>
  <si>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</si>
  <si>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</si>
  <si>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</si>
  <si>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</si>
  <si>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</si>
  <si>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</si>
  <si>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</si>
  <si>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</si>
  <si>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</si>
  <si>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</si>
  <si>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</si>
  <si>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</si>
  <si>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</si>
  <si>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</si>
  <si>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</si>
  <si>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</si>
  <si>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</si>
  <si>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</si>
  <si>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</si>
  <si>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</si>
  <si>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</si>
  <si>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</si>
  <si>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</si>
  <si>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</si>
  <si>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</si>
  <si>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</si>
  <si>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</si>
  <si>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</si>
  <si>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</si>
  <si>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</si>
  <si>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</si>
  <si>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</si>
  <si>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</si>
  <si>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</si>
  <si>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</si>
  <si>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</si>
  <si>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</si>
  <si>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</si>
  <si>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</si>
  <si>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</si>
  <si>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</si>
  <si>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</si>
  <si>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</si>
  <si>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</si>
  <si>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</si>
  <si>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</si>
  <si>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</si>
  <si>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</si>
  <si>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</si>
  <si>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</si>
  <si>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</si>
  <si>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</si>
  <si>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</si>
  <si>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</si>
  <si>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</si>
  <si>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</si>
  <si>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</si>
  <si>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</si>
  <si>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</si>
  <si>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</si>
  <si>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</si>
  <si>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</si>
  <si>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</si>
  <si>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</si>
  <si>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</si>
  <si>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</si>
  <si>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</si>
  <si>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</si>
  <si>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</si>
  <si>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</si>
  <si>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</si>
  <si>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</si>
  <si>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</si>
  <si>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</si>
  <si>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</si>
  <si>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</si>
  <si>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</si>
  <si>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</si>
  <si>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</si>
  <si>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</si>
  <si>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</si>
  <si>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</si>
  <si>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</si>
  <si>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</si>
  <si>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</si>
  <si>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</si>
  <si>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</si>
  <si>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</si>
  <si>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</si>
  <si>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</si>
  <si>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</si>
  <si>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</si>
  <si>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</si>
  <si>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</si>
  <si>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</si>
  <si>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</si>
  <si>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</si>
  <si>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</si>
  <si>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</si>
  <si>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</si>
  <si>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</si>
  <si>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</si>
  <si>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</si>
  <si>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</si>
  <si>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</si>
  <si>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</si>
  <si>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</si>
  <si>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</si>
  <si>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</si>
  <si>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</si>
  <si>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</si>
  <si>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</si>
  <si>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</si>
  <si>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</si>
  <si>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</si>
  <si>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</si>
  <si>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</si>
  <si>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</si>
  <si>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</si>
  <si>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</si>
  <si>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</si>
  <si>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</si>
  <si>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</si>
  <si>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</si>
  <si>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</si>
  <si>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</si>
  <si>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</si>
  <si>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</si>
  <si>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</si>
  <si>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</si>
  <si>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</si>
  <si>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</si>
  <si>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</si>
  <si>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</si>
  <si>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</si>
  <si>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</si>
  <si>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</si>
  <si>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</si>
  <si>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</si>
  <si>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</si>
  <si>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</si>
  <si>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</si>
  <si>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</si>
  <si>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</si>
  <si>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</si>
  <si>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</si>
  <si>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</si>
  <si>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</si>
  <si>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</si>
  <si>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</si>
  <si>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</si>
  <si>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</si>
  <si>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</si>
  <si>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</si>
  <si>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</si>
  <si>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</si>
  <si>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</si>
  <si>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</si>
  <si>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</si>
  <si>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</si>
  <si>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</si>
  <si>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</si>
  <si>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</si>
  <si>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</si>
  <si>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</si>
  <si>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</si>
  <si>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</si>
  <si>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</si>
  <si>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</si>
  <si>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</si>
  <si>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</si>
  <si>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</si>
  <si>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</si>
  <si>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</si>
  <si>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</si>
  <si>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</si>
  <si>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</si>
  <si>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</si>
  <si>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</si>
  <si>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</si>
  <si>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</si>
  <si>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</si>
  <si>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</si>
  <si>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</si>
  <si>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</si>
  <si>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</si>
  <si>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</si>
  <si>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</si>
  <si>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</si>
  <si>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</si>
  <si>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</si>
  <si>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</si>
  <si>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</si>
  <si>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</si>
  <si>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</si>
  <si>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</si>
  <si>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</si>
  <si>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</si>
  <si>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</si>
  <si>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</si>
  <si>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</si>
  <si>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</si>
  <si>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</si>
  <si>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</si>
  <si>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</si>
  <si>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</si>
  <si>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</si>
  <si>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</si>
  <si>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</si>
  <si>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</si>
  <si>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</si>
  <si>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</si>
  <si>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</si>
  <si>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</si>
  <si>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</si>
  <si>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</si>
  <si>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</si>
  <si>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</si>
  <si>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</si>
  <si>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</si>
  <si>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</si>
  <si>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</si>
  <si>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</si>
  <si>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</si>
  <si>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</si>
  <si>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</si>
  <si>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</si>
  <si>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</si>
  <si>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</si>
  <si>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</si>
  <si>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</si>
  <si>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</si>
  <si>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</si>
  <si>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</si>
  <si>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</si>
  <si>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</si>
  <si>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</si>
  <si>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</si>
  <si>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</si>
  <si>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</si>
  <si>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</si>
  <si>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</si>
  <si>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</si>
  <si>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</si>
  <si>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</si>
  <si>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</si>
  <si>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</si>
  <si>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</si>
  <si>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</si>
  <si>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</si>
  <si>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</si>
  <si>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</si>
  <si>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</si>
  <si>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</si>
  <si>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</si>
  <si>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</si>
  <si>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</si>
  <si>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</si>
  <si>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</si>
  <si>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</si>
  <si>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</si>
  <si>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</si>
  <si>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</si>
  <si>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</si>
  <si>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</si>
  <si>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</si>
  <si>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</si>
  <si>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</si>
  <si>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</si>
  <si>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</si>
  <si>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</si>
  <si>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</si>
  <si>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</si>
  <si>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</si>
  <si>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</si>
  <si>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</si>
  <si>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</si>
  <si>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</si>
  <si>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</si>
  <si>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</si>
  <si>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</si>
  <si>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</si>
  <si>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</si>
  <si>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</si>
  <si>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</si>
  <si>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</si>
  <si>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</si>
  <si>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</si>
  <si>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</si>
  <si>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</si>
  <si>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</si>
  <si>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</si>
  <si>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</si>
  <si>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</si>
  <si>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</si>
  <si>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</si>
  <si>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</si>
  <si>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</si>
  <si>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</si>
  <si>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</si>
  <si>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</si>
  <si>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</si>
  <si>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</si>
  <si>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</si>
  <si>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</si>
  <si>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</si>
  <si>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</si>
  <si>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</si>
  <si>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</si>
  <si>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</si>
  <si>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</si>
  <si>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</si>
  <si>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</si>
  <si>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</si>
  <si>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</si>
  <si>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</si>
  <si>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</si>
  <si>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</si>
  <si>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</si>
  <si>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</si>
  <si>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</si>
  <si>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</si>
  <si>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</si>
  <si>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</si>
  <si>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</si>
  <si>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</si>
  <si>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</si>
  <si>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</si>
  <si>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</si>
  <si>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</si>
  <si>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</si>
  <si>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</si>
  <si>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</si>
  <si>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</si>
  <si>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</si>
  <si>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</si>
  <si>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</si>
  <si>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</si>
  <si>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</si>
  <si>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</si>
  <si>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</si>
  <si>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</si>
  <si>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</si>
  <si>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</si>
  <si>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</si>
  <si>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</si>
  <si>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</si>
  <si>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</si>
  <si>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</si>
  <si>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</si>
  <si>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</si>
  <si>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</si>
  <si>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</si>
  <si>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</si>
  <si>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</si>
  <si>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</si>
  <si>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</si>
  <si>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</si>
  <si>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</si>
  <si>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</si>
  <si>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</si>
  <si>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</si>
  <si>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</si>
  <si>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</si>
  <si>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</si>
  <si>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</si>
  <si>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</si>
  <si>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</si>
  <si>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</si>
  <si>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</si>
  <si>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</si>
  <si>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</si>
  <si>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</si>
  <si>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</si>
  <si>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</si>
  <si>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</si>
  <si>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</si>
  <si>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</si>
  <si>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</si>
  <si>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</si>
  <si>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</si>
  <si>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</si>
  <si>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</si>
  <si>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</si>
  <si>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</si>
  <si>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</si>
  <si>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</si>
  <si>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</si>
  <si>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</si>
  <si>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</si>
  <si>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</si>
  <si>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</si>
  <si>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</si>
  <si>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</si>
  <si>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</si>
  <si>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</si>
  <si>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</si>
  <si>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</si>
  <si>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</si>
  <si>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</si>
  <si>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</si>
  <si>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</si>
  <si>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</si>
  <si>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</si>
  <si>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</si>
  <si>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</si>
  <si>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</si>
  <si>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</si>
  <si>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</si>
  <si>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</si>
  <si>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</si>
  <si>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</si>
  <si>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</si>
  <si>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</si>
  <si>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</si>
  <si>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</si>
  <si>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</si>
  <si>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</si>
  <si>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</si>
  <si>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</si>
  <si>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</si>
  <si>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</si>
  <si>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</si>
  <si>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</si>
  <si>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</si>
  <si>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</si>
  <si>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</si>
  <si>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</si>
  <si>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</si>
  <si>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</si>
  <si>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</si>
  <si>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</si>
  <si>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</si>
  <si>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</si>
  <si>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</si>
  <si>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</si>
  <si>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</si>
  <si>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</si>
  <si>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</si>
  <si>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</si>
  <si>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</si>
  <si>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</si>
  <si>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</si>
  <si>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</si>
  <si>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</si>
  <si>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</si>
  <si>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</si>
  <si>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</si>
  <si>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</si>
  <si>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</si>
  <si>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</si>
  <si>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</si>
  <si>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</si>
  <si>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</si>
  <si>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</si>
  <si>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</si>
  <si>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</si>
  <si>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</si>
  <si>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</si>
  <si>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</si>
  <si>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</si>
  <si>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</si>
  <si>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</si>
  <si>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</si>
  <si>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</si>
  <si>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</si>
  <si>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</si>
  <si>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</si>
  <si>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</si>
  <si>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</si>
  <si>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</si>
  <si>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</si>
  <si>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</si>
  <si>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</si>
  <si>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</si>
  <si>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</si>
  <si>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</si>
  <si>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</si>
  <si>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</si>
  <si>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</si>
  <si>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</si>
  <si>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</si>
  <si>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</si>
  <si>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</si>
  <si>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</si>
  <si>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</si>
  <si>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</si>
  <si>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</si>
  <si>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</si>
  <si>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</si>
  <si>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</si>
  <si>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</si>
  <si>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</si>
  <si>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</si>
  <si>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</si>
  <si>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</si>
  <si>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</si>
  <si>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</si>
  <si>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</si>
  <si>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</si>
  <si>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</si>
  <si>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</si>
  <si>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</si>
  <si>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</si>
  <si>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</si>
  <si>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</si>
  <si>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</si>
  <si>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</si>
  <si>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</si>
  <si>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</si>
  <si>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</si>
  <si>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</si>
  <si>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</si>
  <si>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</si>
  <si>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</si>
  <si>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</si>
  <si>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</si>
  <si>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</si>
  <si>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</si>
  <si>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</si>
  <si>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</si>
  <si>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</si>
  <si>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</si>
  <si>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</si>
  <si>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</si>
  <si>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</si>
  <si>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</si>
  <si>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</si>
  <si>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</si>
  <si>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</si>
  <si>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</si>
  <si>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</si>
  <si>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</si>
  <si>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</si>
  <si>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</si>
  <si>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</si>
  <si>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</si>
  <si>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</si>
  <si>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</si>
  <si>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</si>
  <si>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</si>
  <si>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</si>
  <si>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</si>
  <si>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</si>
  <si>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</si>
  <si>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</si>
  <si>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</si>
  <si>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</si>
  <si>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</si>
  <si>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</si>
  <si>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</si>
  <si>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</si>
  <si>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</si>
  <si>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</si>
  <si>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</si>
  <si>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</si>
  <si>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</si>
  <si>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</si>
  <si>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</si>
  <si>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</si>
  <si>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</si>
  <si>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</si>
  <si>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</si>
  <si>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</si>
  <si>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</si>
  <si>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</si>
  <si>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</si>
  <si>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</si>
  <si>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</si>
  <si>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</si>
  <si>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</si>
  <si>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</si>
  <si>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</si>
  <si>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</si>
  <si>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</si>
  <si>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</si>
  <si>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</si>
  <si>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</si>
  <si>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</si>
  <si>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</si>
  <si>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</si>
  <si>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</si>
  <si>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</si>
  <si>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</si>
  <si>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</si>
  <si>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</si>
  <si>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</si>
  <si>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</si>
  <si>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</si>
  <si>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</si>
  <si>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</si>
  <si>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</si>
  <si>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</si>
  <si>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</si>
  <si>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</si>
  <si>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</si>
  <si>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</si>
  <si>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</si>
  <si>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</si>
  <si>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</si>
  <si>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</si>
  <si>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</si>
  <si>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</si>
  <si>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</si>
  <si>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</si>
  <si>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</si>
  <si>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</si>
  <si>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</si>
  <si>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</si>
  <si>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</si>
  <si>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</si>
  <si>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</si>
  <si>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</si>
  <si>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</si>
  <si>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</si>
  <si>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</si>
  <si>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</si>
  <si>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</si>
  <si>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</si>
  <si>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</si>
  <si>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</si>
  <si>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</si>
  <si>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</si>
  <si>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</si>
  <si>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</si>
  <si>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</si>
  <si>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</si>
  <si>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</si>
  <si>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</si>
  <si>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</si>
  <si>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</si>
  <si>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</si>
  <si>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</si>
  <si>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</si>
  <si>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</si>
  <si>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</si>
  <si>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</si>
  <si>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</si>
  <si>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</si>
  <si>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</si>
  <si>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</si>
  <si>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</si>
  <si>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</si>
  <si>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</si>
  <si>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</si>
  <si>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</si>
  <si>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</si>
  <si>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</si>
  <si>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</si>
  <si>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</si>
  <si>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</si>
  <si>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</si>
  <si>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</si>
  <si>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</si>
  <si>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</si>
  <si>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</si>
  <si>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</si>
  <si>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</si>
  <si>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</si>
  <si>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</si>
  <si>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</si>
  <si>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</si>
  <si>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</si>
  <si>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</si>
  <si>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</si>
  <si>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</si>
  <si>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</si>
  <si>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</si>
  <si>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</si>
  <si>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</si>
  <si>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</si>
  <si>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</si>
  <si>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</si>
  <si>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</si>
  <si>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</si>
  <si>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</si>
  <si>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</si>
  <si>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</si>
  <si>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</si>
  <si>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</si>
  <si>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</si>
  <si>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</si>
  <si>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</si>
  <si>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</si>
  <si>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</si>
  <si>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</si>
  <si>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</si>
  <si>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</si>
  <si>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</si>
  <si>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</si>
  <si>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</si>
  <si>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</si>
  <si>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</si>
  <si>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</si>
  <si>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</si>
  <si>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</si>
  <si>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</si>
  <si>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</si>
  <si>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</si>
  <si>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</si>
  <si>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</si>
  <si>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</si>
  <si>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</si>
  <si>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</si>
  <si>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</si>
  <si>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</si>
  <si>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</si>
  <si>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</si>
  <si>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</si>
  <si>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</si>
  <si>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</si>
  <si>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</si>
  <si>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</si>
  <si>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</si>
  <si>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</si>
  <si>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</si>
  <si>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</si>
  <si>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</si>
  <si>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</si>
  <si>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</si>
  <si>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</si>
  <si>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</si>
  <si>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</si>
  <si>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</si>
  <si>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</si>
  <si>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</si>
  <si>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</si>
  <si>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</si>
  <si>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</si>
  <si>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</si>
  <si>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</si>
  <si>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</si>
  <si>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</si>
  <si>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</si>
  <si>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</si>
  <si>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</si>
  <si>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</si>
  <si>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</si>
  <si>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</si>
  <si>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</si>
  <si>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</si>
  <si>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</si>
  <si>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</si>
  <si>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</si>
  <si>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</si>
  <si>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</si>
  <si>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</si>
  <si>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</si>
  <si>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</si>
  <si>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</si>
  <si>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</si>
  <si>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</si>
  <si>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</si>
  <si>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</si>
  <si>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</si>
  <si>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</si>
  <si>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</si>
  <si>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</si>
  <si>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</si>
  <si>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</si>
  <si>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</si>
  <si>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</si>
  <si>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</si>
  <si>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</si>
  <si>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</si>
  <si>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</si>
  <si>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</si>
  <si>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</si>
  <si>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</si>
  <si>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</si>
  <si>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</si>
  <si>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</si>
  <si>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</si>
  <si>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</si>
  <si>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</si>
  <si>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</si>
  <si>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</si>
  <si>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</si>
  <si>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</si>
  <si>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</si>
  <si>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</si>
  <si>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</si>
  <si>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</si>
  <si>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</si>
  <si>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</si>
  <si>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</si>
  <si>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</si>
  <si>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</si>
  <si>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</si>
  <si>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</si>
  <si>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</si>
  <si>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</si>
  <si>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</si>
  <si>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</si>
  <si>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</si>
  <si>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</si>
  <si>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</si>
  <si>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</si>
  <si>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</si>
  <si>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</si>
  <si>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</si>
  <si>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</si>
  <si>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</si>
  <si>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</si>
  <si>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</si>
  <si>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</si>
  <si>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</si>
  <si>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</si>
  <si>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</si>
  <si>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</si>
  <si>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</si>
  <si>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</si>
  <si>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</si>
  <si>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</si>
  <si>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</si>
  <si>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</si>
  <si>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</si>
  <si>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</si>
  <si>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</si>
  <si>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</si>
  <si>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</si>
  <si>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</si>
  <si>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</si>
  <si>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</si>
  <si>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</si>
  <si>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</si>
  <si>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</si>
  <si>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</si>
  <si>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</si>
  <si>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</si>
  <si>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</si>
  <si>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</si>
  <si>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</si>
  <si>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</si>
  <si>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</si>
  <si>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</si>
  <si>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</si>
  <si>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</si>
  <si>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</si>
  <si>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</si>
  <si>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</si>
  <si>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</si>
  <si>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</si>
  <si>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</si>
  <si>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</si>
  <si>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</si>
  <si>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</si>
  <si>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</si>
  <si>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</si>
  <si>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</si>
  <si>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</si>
  <si>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</si>
  <si>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</si>
  <si>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</si>
  <si>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</si>
  <si>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</si>
  <si>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</si>
  <si>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</si>
  <si>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</si>
  <si>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</si>
  <si>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</si>
  <si>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</si>
  <si>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</si>
  <si>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</si>
  <si>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</si>
  <si>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</si>
  <si>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</si>
  <si>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</si>
  <si>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</si>
  <si>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</si>
  <si>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</si>
  <si>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</si>
  <si>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</si>
  <si>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</si>
  <si>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</si>
  <si>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</si>
  <si>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</si>
  <si>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</si>
  <si>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</si>
  <si>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</si>
  <si>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</si>
  <si>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</si>
  <si>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</si>
  <si>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</si>
  <si>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</si>
  <si>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</si>
  <si>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</si>
  <si>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</si>
  <si>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</si>
  <si>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</si>
  <si>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</si>
  <si>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</si>
  <si>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</si>
  <si>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</si>
  <si>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</si>
  <si>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</si>
  <si>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</si>
  <si>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</si>
  <si>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</si>
  <si>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</si>
  <si>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</si>
  <si>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</si>
  <si>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</si>
  <si>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</si>
  <si>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</si>
  <si>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</si>
  <si>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</si>
  <si>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</si>
  <si>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</si>
  <si>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</si>
  <si>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</si>
  <si>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</si>
  <si>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</si>
  <si>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</si>
  <si>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</si>
  <si>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</si>
  <si>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</si>
  <si>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</si>
  <si>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</si>
  <si>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</si>
  <si>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</si>
  <si>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</si>
  <si>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</si>
  <si>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</si>
  <si>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</si>
  <si>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</si>
  <si>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</si>
  <si>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</si>
  <si>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</si>
  <si>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</si>
  <si>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</si>
  <si>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</si>
  <si>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</si>
  <si>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</si>
  <si>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</si>
  <si>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</si>
  <si>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</si>
  <si>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</si>
  <si>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</si>
  <si>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</si>
  <si>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</si>
  <si>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</si>
  <si>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</si>
  <si>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</si>
  <si>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</si>
  <si>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</si>
  <si>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</si>
  <si>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</si>
  <si>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</si>
  <si>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</si>
  <si>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</si>
  <si>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</si>
  <si>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</si>
  <si>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</si>
  <si>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</si>
  <si>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</si>
  <si>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</si>
  <si>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</si>
  <si>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</si>
  <si>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</si>
  <si>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</si>
  <si>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</si>
  <si>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</si>
  <si>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</si>
  <si>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</si>
  <si>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</si>
  <si>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</si>
  <si>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</si>
  <si>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</si>
  <si>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</si>
  <si>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</si>
  <si>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</si>
  <si>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</si>
  <si>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</si>
  <si>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</si>
  <si>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</si>
  <si>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</si>
  <si>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</si>
  <si>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</si>
  <si>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</si>
  <si>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</si>
  <si>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</si>
  <si>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</si>
  <si>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</si>
  <si>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</si>
  <si>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</si>
  <si>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</si>
  <si>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</si>
  <si>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</si>
  <si>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</si>
  <si>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</si>
  <si>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</si>
  <si>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</si>
  <si>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</si>
  <si>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</si>
  <si>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</si>
  <si>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</si>
  <si>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</si>
  <si>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</si>
  <si>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</si>
  <si>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</si>
  <si>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</si>
  <si>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</si>
  <si>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</si>
  <si>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</si>
  <si>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</si>
  <si>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</si>
  <si>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</si>
  <si>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</si>
  <si>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</si>
  <si>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</si>
  <si>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</si>
  <si>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</si>
  <si>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</si>
  <si>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</si>
  <si>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</si>
  <si>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</si>
  <si>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</si>
  <si>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</si>
  <si>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</si>
  <si>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</si>
  <si>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</si>
  <si>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</si>
  <si>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</si>
  <si>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</si>
  <si>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</si>
  <si>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</si>
  <si>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</si>
  <si>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</si>
  <si>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</si>
  <si>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</si>
  <si>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</si>
  <si>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</si>
  <si>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</si>
  <si>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</si>
  <si>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</si>
  <si>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</si>
  <si>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</si>
  <si>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</si>
  <si>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</si>
  <si>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</si>
  <si>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</si>
  <si>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</si>
  <si>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</si>
  <si>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</si>
  <si>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</si>
  <si>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</si>
  <si>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</si>
  <si>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</si>
  <si>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</si>
  <si>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</si>
  <si>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</si>
  <si>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</si>
  <si>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</si>
  <si>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</si>
  <si>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</si>
  <si>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</si>
  <si>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</si>
  <si>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</si>
  <si>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</si>
  <si>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</si>
  <si>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</si>
  <si>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</si>
  <si>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</si>
  <si>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</si>
  <si>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</si>
  <si>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</si>
  <si>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</si>
  <si>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</si>
  <si>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</si>
  <si>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</si>
  <si>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</si>
  <si>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</si>
  <si>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</si>
  <si>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</si>
  <si>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</si>
  <si>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</si>
  <si>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</si>
  <si>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</si>
  <si>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</si>
  <si>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</si>
  <si>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</si>
  <si>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</si>
  <si>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</si>
  <si>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</si>
  <si>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</si>
  <si>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</si>
  <si>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</si>
  <si>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</si>
  <si>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</si>
  <si>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</si>
  <si>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</si>
  <si>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</si>
  <si>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</si>
  <si>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</si>
  <si>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</si>
  <si>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</si>
  <si>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</si>
  <si>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</si>
  <si>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</si>
  <si>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</si>
  <si>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</si>
  <si>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</si>
  <si>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</si>
  <si>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</si>
  <si>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</si>
  <si>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</si>
  <si>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</si>
  <si>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</si>
  <si>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</si>
  <si>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</si>
  <si>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</si>
  <si>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</si>
  <si>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</si>
  <si>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</si>
  <si>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</si>
  <si>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</si>
  <si>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</si>
  <si>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</si>
  <si>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</si>
  <si>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</si>
  <si>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</si>
  <si>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</si>
  <si>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</si>
  <si>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</si>
  <si>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</si>
  <si>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</si>
  <si>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</si>
  <si>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</si>
  <si>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</si>
  <si>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</si>
  <si>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</si>
  <si>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</si>
  <si>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</si>
  <si>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</si>
  <si>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</si>
  <si>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</si>
  <si>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</si>
  <si>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</si>
  <si>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</si>
  <si>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</si>
  <si>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</si>
  <si>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</si>
  <si>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</si>
  <si>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</si>
  <si>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</si>
  <si>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</si>
  <si>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</si>
  <si>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</si>
  <si>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</si>
  <si>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</si>
  <si>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</si>
  <si>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</si>
  <si>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</si>
  <si>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</si>
  <si>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</si>
  <si>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</si>
  <si>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</si>
  <si>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</si>
  <si>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</si>
  <si>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</si>
  <si>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</si>
  <si>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</si>
  <si>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</si>
  <si>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</si>
  <si>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</si>
  <si>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</si>
  <si>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</si>
  <si>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</si>
  <si>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</si>
  <si>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</si>
  <si>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</si>
  <si>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</si>
  <si>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</si>
  <si>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</si>
  <si>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</si>
  <si>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</si>
  <si>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</si>
  <si>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</si>
  <si>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</si>
  <si>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</si>
  <si>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</si>
  <si>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</si>
  <si>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</si>
  <si>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</si>
  <si>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</si>
  <si>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</si>
  <si>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</si>
  <si>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</si>
  <si>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</si>
  <si>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</si>
  <si>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</si>
  <si>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</si>
  <si>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</si>
  <si>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</si>
  <si>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</si>
  <si>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</si>
  <si>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</si>
  <si>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</si>
  <si>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</si>
  <si>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</si>
  <si>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</si>
  <si>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</si>
  <si>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</si>
  <si>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</si>
  <si>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</si>
  <si>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</si>
  <si>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</si>
  <si>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</si>
  <si>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</si>
  <si>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</si>
  <si>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</si>
  <si>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</si>
  <si>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</si>
  <si>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</si>
  <si>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</si>
  <si>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</si>
  <si>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</si>
  <si>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</si>
  <si>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</si>
  <si>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</si>
  <si>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</si>
  <si>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</si>
  <si>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</si>
  <si>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</si>
  <si>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</si>
  <si>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</si>
  <si>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</si>
  <si>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</si>
  <si>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</si>
  <si>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</si>
  <si>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</si>
  <si>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</si>
  <si>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</si>
  <si>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</si>
  <si>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</si>
  <si>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</si>
  <si>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</si>
  <si>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</si>
  <si>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</si>
  <si>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</si>
  <si>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</si>
  <si>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</si>
  <si>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</si>
  <si>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</si>
  <si>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</si>
  <si>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</si>
  <si>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</si>
  <si>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</si>
  <si>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</si>
  <si>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</si>
  <si>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</si>
  <si>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</si>
  <si>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</si>
  <si>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</si>
  <si>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</si>
  <si>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</si>
  <si>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</si>
  <si>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</si>
  <si>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</si>
  <si>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</si>
  <si>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</si>
  <si>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</si>
  <si>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</si>
  <si>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</si>
  <si>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</si>
  <si>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</si>
  <si>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</si>
  <si>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</si>
  <si>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</si>
  <si>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</si>
  <si>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</si>
  <si>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</si>
  <si>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</si>
  <si>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</si>
  <si>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</si>
  <si>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</si>
  <si>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</si>
  <si>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</si>
  <si>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</si>
  <si>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</si>
  <si>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</si>
  <si>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</si>
  <si>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</si>
  <si>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</si>
  <si>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</si>
  <si>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</si>
  <si>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</si>
  <si>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</si>
  <si>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</si>
  <si>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</si>
  <si>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</si>
  <si>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</si>
  <si>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</si>
  <si>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</si>
  <si>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</si>
  <si>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</si>
  <si>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</si>
  <si>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</si>
  <si>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</si>
  <si>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</si>
  <si>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</si>
  <si>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</si>
  <si>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</si>
  <si>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</si>
  <si>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</si>
  <si>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</si>
  <si>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</si>
  <si>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</si>
  <si>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</si>
  <si>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</si>
  <si>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</si>
  <si>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</si>
  <si>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</si>
  <si>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</si>
  <si>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</si>
  <si>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</si>
  <si>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</si>
  <si>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</si>
  <si>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</si>
  <si>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</si>
  <si>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</si>
  <si>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</si>
  <si>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</si>
  <si>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</si>
  <si>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</si>
  <si>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</si>
  <si>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</si>
  <si>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</si>
  <si>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</si>
  <si>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</si>
  <si>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</si>
  <si>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</si>
  <si>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</si>
  <si>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</si>
  <si>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</si>
  <si>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</si>
  <si>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</si>
  <si>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</si>
  <si>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</si>
  <si>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</si>
  <si>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</si>
  <si>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</si>
  <si>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</si>
  <si>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</si>
  <si>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</si>
  <si>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</si>
  <si>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</si>
  <si>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</si>
  <si>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</si>
  <si>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</si>
  <si>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</si>
  <si>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</si>
  <si>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</si>
  <si>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</si>
  <si>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</si>
  <si>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</si>
  <si>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</si>
  <si>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</si>
  <si>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</si>
  <si>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</si>
  <si>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</si>
  <si>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</si>
  <si>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</si>
  <si>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</si>
  <si>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</si>
  <si>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</si>
  <si>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</si>
  <si>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</si>
  <si>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</si>
  <si>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</si>
  <si>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</si>
  <si>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</si>
  <si>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</si>
  <si>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</si>
  <si>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</si>
  <si>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</si>
  <si>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</si>
  <si>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</si>
  <si>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</si>
  <si>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</si>
  <si>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</si>
  <si>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</si>
  <si>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</si>
  <si>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</si>
  <si>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</si>
  <si>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</si>
  <si>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</si>
  <si>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</si>
  <si>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</si>
  <si>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</si>
  <si>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</si>
  <si>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</si>
  <si>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</si>
  <si>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</si>
  <si>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</si>
  <si>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</si>
  <si>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</si>
  <si>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</si>
  <si>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</si>
  <si>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</si>
  <si>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</si>
  <si>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</si>
  <si>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</si>
  <si>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</si>
  <si>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</si>
  <si>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</si>
  <si>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</si>
  <si>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</si>
  <si>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</si>
  <si>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</si>
  <si>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</si>
  <si>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</si>
  <si>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</si>
  <si>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</si>
  <si>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</si>
  <si>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</si>
  <si>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</si>
  <si>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</si>
  <si>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</si>
  <si>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</si>
  <si>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</si>
  <si>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</si>
  <si>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</si>
  <si>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</si>
  <si>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</si>
  <si>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</si>
  <si>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</si>
  <si>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</si>
  <si>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</si>
  <si>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</si>
  <si>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</si>
  <si>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</si>
  <si>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</si>
  <si>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</si>
  <si>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</si>
  <si>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</si>
  <si>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</si>
  <si>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</si>
  <si>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</si>
  <si>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</si>
  <si>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</si>
  <si>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</si>
  <si>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</si>
  <si>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</si>
  <si>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</si>
  <si>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</si>
  <si>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</si>
  <si>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</si>
  <si>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</si>
  <si>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</si>
  <si>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</si>
  <si>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</si>
  <si>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</si>
  <si>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</si>
  <si>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</si>
  <si>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</si>
  <si>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</si>
  <si>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</si>
  <si>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</si>
  <si>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</si>
  <si>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</si>
  <si>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</si>
  <si>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</si>
  <si>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</si>
  <si>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</si>
  <si>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</si>
  <si>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</si>
  <si>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</si>
  <si>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</si>
  <si>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</si>
  <si>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</si>
  <si>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</si>
  <si>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</si>
  <si>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</si>
  <si>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</si>
  <si>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</si>
  <si>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</si>
  <si>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</si>
  <si>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</si>
  <si>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</si>
  <si>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</si>
  <si>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</si>
  <si>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</si>
  <si>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</si>
  <si>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</si>
  <si>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</si>
  <si>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</si>
  <si>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</si>
  <si>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</si>
  <si>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</si>
  <si>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</si>
  <si>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</si>
  <si>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</si>
  <si>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</si>
  <si>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</si>
  <si>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</si>
  <si>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</si>
  <si>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</si>
  <si>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</si>
  <si>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</si>
  <si>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</si>
  <si>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</si>
  <si>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</si>
  <si>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</si>
  <si>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</si>
  <si>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</si>
  <si>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</si>
  <si>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</si>
  <si>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</si>
  <si>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</si>
  <si>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</si>
  <si>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</si>
  <si>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</si>
  <si>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</si>
  <si>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</si>
  <si>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</si>
  <si>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</si>
  <si>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</si>
  <si>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</si>
  <si>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</si>
  <si>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</si>
  <si>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</si>
  <si>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</si>
  <si>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</si>
  <si>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</si>
  <si>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</si>
  <si>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</si>
  <si>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</si>
  <si>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</si>
  <si>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</si>
  <si>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</si>
  <si>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</si>
  <si>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</si>
  <si>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</si>
  <si>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</si>
  <si>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</si>
  <si>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</si>
  <si>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</si>
  <si>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</si>
  <si>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</si>
  <si>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</si>
  <si>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</si>
  <si>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</si>
  <si>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</si>
  <si>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</si>
  <si>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</si>
  <si>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</si>
  <si>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</si>
  <si>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</si>
  <si>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</si>
  <si>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</si>
  <si>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</si>
  <si>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</si>
  <si>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</si>
  <si>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</si>
  <si>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</si>
  <si>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</si>
  <si>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</si>
  <si>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</si>
  <si>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</si>
  <si>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</si>
  <si>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</si>
  <si>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</si>
  <si>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</si>
  <si>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</si>
  <si>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</si>
  <si>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</si>
  <si>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</si>
  <si>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</si>
  <si>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</si>
  <si>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</si>
  <si>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</si>
  <si>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</si>
  <si>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</si>
  <si>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</si>
  <si>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</si>
  <si>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</si>
  <si>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</si>
  <si>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</si>
  <si>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</si>
  <si>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</si>
  <si>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</si>
  <si>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</si>
  <si>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</si>
  <si>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</si>
  <si>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</si>
  <si>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</si>
  <si>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</si>
  <si>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</si>
  <si>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</si>
  <si>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</si>
  <si>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</si>
  <si>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</si>
  <si>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</si>
  <si>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</si>
  <si>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</si>
  <si>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</si>
  <si>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</si>
  <si>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</si>
  <si>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</si>
  <si>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</si>
  <si>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</si>
  <si>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</si>
  <si>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</si>
  <si>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</si>
  <si>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</si>
  <si>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</si>
  <si>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</si>
  <si>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</si>
  <si>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</si>
  <si>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</si>
  <si>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</si>
  <si>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</si>
  <si>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</si>
  <si>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</si>
  <si>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</si>
  <si>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</si>
  <si>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</si>
  <si>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</si>
  <si>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</si>
  <si>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</si>
  <si>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</si>
  <si>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</si>
  <si>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</si>
  <si>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</si>
  <si>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</si>
  <si>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</si>
  <si>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</si>
  <si>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</si>
  <si>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</si>
  <si>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</si>
  <si>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</si>
  <si>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</si>
  <si>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</si>
  <si>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</si>
  <si>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</si>
  <si>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</si>
  <si>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</si>
  <si>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</si>
  <si>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</si>
  <si>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</si>
  <si>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</si>
  <si>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</si>
  <si>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</si>
  <si>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</si>
  <si>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</si>
  <si>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</si>
  <si>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</si>
  <si>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</si>
  <si>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</si>
  <si>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</si>
  <si>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</si>
  <si>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</si>
  <si>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</si>
  <si>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</si>
  <si>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</si>
  <si>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</si>
  <si>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</si>
  <si>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</si>
  <si>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</si>
  <si>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</si>
  <si>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</si>
  <si>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</si>
  <si>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</si>
  <si>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</si>
  <si>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</si>
  <si>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</si>
  <si>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</si>
  <si>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</si>
  <si>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</si>
  <si>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</si>
  <si>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</si>
  <si>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</si>
  <si>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</si>
  <si>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</si>
  <si>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</si>
  <si>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</si>
  <si>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</si>
  <si>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</si>
  <si>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</si>
  <si>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</si>
  <si>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</si>
  <si>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</si>
  <si>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</si>
  <si>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</si>
  <si>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</si>
  <si>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</si>
  <si>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</si>
  <si>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</si>
  <si>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</si>
  <si>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</si>
  <si>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</si>
  <si>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</si>
  <si>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</si>
  <si>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</si>
  <si>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</si>
  <si>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</si>
  <si>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</si>
  <si>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</si>
  <si>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</si>
  <si>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</si>
  <si>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</si>
  <si>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</si>
  <si>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</si>
  <si>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</si>
  <si>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</si>
  <si>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</si>
  <si>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</si>
  <si>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</si>
  <si>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</si>
  <si>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</si>
  <si>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</si>
  <si>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</si>
  <si>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</si>
  <si>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</si>
  <si>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</si>
  <si>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</si>
  <si>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</si>
  <si>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</si>
  <si>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</si>
  <si>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</si>
  <si>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</si>
  <si>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</si>
  <si>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</si>
  <si>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</si>
  <si>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</si>
  <si>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</si>
  <si>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</si>
  <si>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</si>
  <si>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</si>
  <si>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</si>
  <si>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</si>
  <si>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</si>
  <si>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</si>
  <si>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</si>
  <si>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</si>
  <si>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</si>
  <si>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</si>
  <si>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</si>
  <si>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</si>
  <si>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</si>
  <si>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</si>
  <si>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</si>
  <si>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</si>
  <si>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</si>
  <si>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</si>
  <si>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</si>
  <si>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</si>
  <si>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</si>
  <si>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</si>
  <si>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</si>
  <si>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</si>
  <si>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</si>
  <si>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</si>
  <si>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</si>
  <si>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</si>
  <si>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</si>
  <si>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</si>
  <si>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</si>
  <si>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</si>
  <si>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</si>
  <si>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</si>
  <si>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</si>
  <si>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</si>
  <si>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</si>
  <si>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</si>
  <si>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</si>
  <si>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</si>
  <si>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</si>
  <si>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</si>
  <si>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</si>
  <si>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</si>
  <si>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</si>
  <si>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</si>
  <si>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</si>
  <si>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</si>
  <si>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</si>
  <si>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</si>
  <si>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</si>
  <si>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</si>
  <si>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</si>
  <si>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</si>
  <si>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</si>
  <si>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</si>
  <si>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</si>
  <si>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</si>
  <si>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</si>
  <si>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</si>
  <si>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</si>
  <si>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</si>
  <si>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</si>
  <si>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</si>
  <si>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</si>
  <si>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</si>
  <si>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</si>
  <si>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</si>
  <si>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</si>
  <si>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</si>
  <si>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</si>
  <si>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</si>
  <si>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</si>
  <si>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</si>
  <si>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</si>
  <si>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</si>
  <si>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</si>
  <si>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</si>
  <si>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</si>
  <si>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</si>
  <si>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</si>
  <si>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</si>
  <si>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</si>
  <si>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</si>
  <si>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</si>
  <si>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</si>
  <si>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</si>
  <si>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</si>
  <si>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</si>
  <si>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</si>
  <si>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</si>
  <si>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</si>
  <si>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</si>
  <si>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</si>
  <si>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</si>
  <si>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</si>
  <si>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</si>
  <si>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</si>
  <si>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</si>
  <si>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</si>
  <si>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</si>
  <si>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</si>
  <si>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</si>
  <si>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</si>
  <si>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</si>
  <si>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</si>
  <si>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</si>
  <si>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</si>
  <si>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</si>
  <si>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</si>
  <si>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</si>
  <si>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</si>
  <si>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</si>
  <si>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</si>
  <si>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</si>
  <si>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</si>
  <si>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</si>
  <si>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</si>
  <si>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</si>
  <si>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</si>
  <si>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</si>
  <si>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</si>
  <si>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</si>
  <si>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</si>
  <si>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</si>
  <si>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</si>
  <si>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</si>
  <si>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</si>
  <si>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</si>
  <si>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</si>
  <si>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</si>
  <si>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</si>
  <si>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</si>
  <si>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</si>
  <si>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</si>
  <si>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</si>
  <si>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</si>
  <si>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</si>
  <si>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</si>
  <si>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</si>
  <si>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</si>
  <si>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</si>
  <si>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</si>
  <si>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</si>
  <si>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</si>
  <si>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</si>
  <si>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</si>
  <si>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</si>
  <si>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</si>
  <si>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</si>
  <si>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</si>
  <si>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</si>
  <si>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</si>
  <si>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</si>
  <si>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</si>
  <si>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</si>
  <si>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</si>
  <si>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</si>
  <si>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</si>
  <si>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</si>
  <si>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</si>
  <si>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</si>
  <si>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</si>
  <si>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</si>
  <si>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</si>
  <si>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</si>
  <si>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</si>
  <si>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</si>
  <si>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</si>
  <si>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</si>
  <si>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</si>
  <si>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</si>
  <si>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</si>
  <si>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</si>
  <si>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</si>
  <si>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</si>
  <si>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</si>
  <si>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</si>
  <si>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</si>
  <si>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</si>
  <si>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</si>
  <si>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</si>
  <si>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</si>
  <si>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</si>
  <si>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</si>
  <si>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</si>
  <si>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</si>
  <si>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</si>
  <si>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</si>
  <si>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</si>
  <si>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</si>
  <si>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</si>
  <si>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</si>
  <si>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</si>
  <si>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</si>
  <si>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</si>
  <si>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</si>
  <si>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</si>
  <si>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</si>
  <si>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</si>
  <si>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</si>
  <si>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</si>
  <si>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</si>
  <si>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</si>
  <si>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</si>
  <si>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</si>
  <si>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</si>
  <si>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</si>
  <si>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</si>
  <si>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</si>
  <si>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</si>
  <si>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</si>
  <si>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</si>
  <si>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</si>
  <si>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</si>
  <si>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</si>
  <si>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</si>
  <si>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</si>
  <si>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</si>
  <si>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</si>
  <si>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</si>
  <si>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</si>
  <si>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</si>
  <si>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</si>
  <si>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</si>
  <si>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</si>
  <si>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</si>
  <si>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</si>
  <si>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</si>
  <si>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</si>
  <si>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</si>
  <si>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</si>
  <si>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</si>
  <si>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</si>
  <si>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</si>
  <si>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</si>
  <si>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</si>
  <si>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</si>
  <si>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</si>
  <si>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</si>
  <si>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</si>
  <si>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</si>
  <si>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</si>
  <si>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</si>
  <si>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</si>
  <si>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</si>
  <si>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</si>
  <si>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</si>
  <si>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</si>
  <si>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</si>
  <si>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</si>
  <si>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</si>
  <si>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</si>
  <si>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</si>
  <si>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</si>
  <si>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</si>
  <si>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</si>
  <si>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</si>
  <si>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</si>
  <si>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</si>
  <si>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</si>
  <si>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</si>
  <si>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</si>
  <si>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</si>
  <si>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</si>
  <si>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</si>
  <si>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</si>
  <si>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</si>
  <si>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</si>
  <si>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</si>
  <si>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</si>
  <si>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</si>
  <si>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</si>
  <si>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</si>
  <si>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</si>
  <si>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</si>
  <si>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</si>
  <si>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</si>
  <si>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</si>
  <si>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</si>
  <si>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</si>
  <si>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</si>
  <si>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</si>
  <si>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</si>
  <si>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</si>
  <si>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</si>
  <si>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</si>
  <si>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</si>
  <si>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</si>
  <si>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</si>
  <si>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</si>
  <si>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</si>
  <si>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</si>
  <si>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</si>
  <si>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</si>
  <si>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</si>
  <si>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</si>
  <si>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</si>
  <si>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</si>
  <si>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</si>
  <si>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</si>
  <si>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</si>
  <si>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</si>
  <si>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</si>
  <si>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</si>
  <si>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</si>
  <si>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</si>
  <si>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</si>
  <si>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</si>
  <si>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</si>
  <si>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</si>
  <si>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</si>
  <si>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</si>
  <si>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</si>
  <si>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</si>
  <si>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</si>
  <si>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</si>
  <si>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</si>
  <si>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</si>
  <si>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</si>
  <si>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</si>
  <si>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</si>
  <si>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</si>
  <si>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</si>
  <si>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</si>
  <si>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</si>
  <si>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</si>
  <si>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</si>
  <si>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</si>
  <si>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</si>
  <si>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</si>
  <si>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</si>
  <si>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</si>
  <si>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</si>
  <si>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</si>
  <si>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</si>
  <si>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</si>
  <si>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</si>
  <si>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</si>
  <si>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</si>
  <si>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</si>
  <si>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</si>
  <si>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</si>
  <si>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</si>
  <si>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</si>
  <si>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</si>
  <si>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</si>
  <si>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</si>
  <si>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</si>
  <si>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</si>
  <si>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</si>
  <si>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</si>
  <si>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</si>
  <si>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</si>
  <si>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</si>
  <si>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</si>
  <si>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</si>
  <si>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</si>
  <si>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</si>
  <si>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</si>
  <si>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</si>
  <si>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</si>
  <si>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</si>
  <si>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</si>
  <si>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</si>
  <si>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</si>
  <si>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</si>
  <si>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</si>
  <si>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</si>
  <si>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</si>
  <si>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</si>
  <si>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</si>
  <si>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</si>
  <si>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</si>
  <si>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</si>
  <si>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</si>
  <si>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</si>
  <si>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</si>
  <si>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</si>
  <si>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</si>
  <si>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</si>
  <si>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</si>
  <si>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</si>
  <si>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</si>
  <si>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</si>
  <si>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</si>
  <si>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</si>
  <si>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</si>
  <si>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</si>
  <si>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</si>
  <si>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</si>
  <si>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</si>
  <si>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</si>
  <si>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</si>
  <si>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</si>
  <si>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</si>
  <si>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</si>
  <si>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</si>
  <si>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</si>
  <si>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</si>
  <si>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</si>
  <si>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</si>
  <si>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</si>
  <si>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</si>
  <si>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</si>
  <si>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</si>
  <si>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</si>
  <si>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</si>
  <si>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</si>
  <si>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</si>
  <si>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</si>
  <si>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</si>
  <si>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</si>
  <si>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</si>
  <si>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</si>
  <si>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</si>
  <si>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</si>
  <si>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</si>
  <si>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</si>
  <si>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</si>
  <si>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</si>
  <si>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</si>
  <si>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</si>
  <si>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</si>
  <si>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</si>
  <si>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</si>
  <si>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</si>
  <si>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</si>
  <si>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</si>
  <si>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</si>
  <si>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</si>
  <si>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</si>
  <si>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</si>
  <si>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</si>
  <si>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</si>
  <si>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</si>
  <si>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</si>
  <si>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</si>
  <si>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</si>
  <si>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</si>
  <si>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</si>
  <si>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</si>
  <si>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</si>
  <si>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</si>
  <si>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</si>
  <si>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</si>
  <si>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</si>
  <si>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</si>
  <si>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</si>
  <si>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</si>
  <si>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</si>
  <si>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</si>
  <si>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</si>
  <si>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</si>
  <si>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</si>
  <si>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</si>
  <si>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</si>
  <si>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</si>
  <si>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</si>
  <si>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</si>
  <si>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</si>
  <si>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</si>
  <si>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</si>
  <si>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</si>
  <si>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</si>
  <si>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</si>
  <si>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</si>
  <si>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</si>
  <si>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</si>
  <si>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</si>
  <si>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</si>
  <si>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</si>
  <si>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</si>
  <si>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</si>
  <si>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</si>
  <si>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</si>
  <si>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</si>
  <si>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</si>
  <si>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</si>
  <si>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</si>
  <si>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</si>
  <si>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</si>
  <si>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</si>
  <si>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</si>
  <si>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</si>
  <si>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</si>
  <si>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</si>
  <si>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</si>
  <si>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</si>
  <si>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</si>
  <si>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</si>
  <si>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</si>
  <si>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</si>
  <si>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</si>
  <si>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</si>
  <si>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</si>
  <si>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</si>
  <si>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</si>
  <si>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</si>
  <si>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</si>
  <si>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</si>
  <si>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</si>
  <si>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</si>
  <si>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</si>
  <si>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</si>
  <si>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</si>
  <si>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</si>
  <si>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</si>
  <si>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</si>
  <si>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</si>
  <si>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</si>
  <si>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</si>
  <si>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</si>
  <si>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</si>
  <si>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</si>
  <si>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</si>
  <si>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</si>
  <si>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</si>
  <si>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</si>
  <si>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</si>
  <si>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</si>
  <si>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</si>
  <si>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</si>
  <si>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</si>
  <si>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</si>
  <si>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</si>
  <si>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</si>
  <si>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</si>
  <si>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</si>
  <si>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</si>
  <si>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</si>
  <si>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</si>
  <si>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</si>
  <si>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</si>
  <si>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</si>
  <si>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</si>
  <si>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</si>
  <si>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</si>
  <si>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</si>
  <si>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</si>
  <si>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</si>
  <si>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</si>
  <si>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</si>
  <si>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</si>
  <si>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</si>
  <si>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</si>
  <si>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</si>
  <si>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</si>
  <si>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</si>
  <si>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</si>
  <si>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</si>
  <si>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</si>
  <si>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</si>
  <si>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</si>
  <si>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</si>
  <si>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</si>
  <si>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</si>
  <si>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</si>
  <si>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</si>
  <si>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</si>
  <si>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</si>
  <si>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</si>
  <si>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</si>
  <si>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</si>
  <si>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</si>
  <si>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</si>
  <si>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</si>
  <si>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</si>
  <si>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</si>
  <si>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</si>
  <si>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</si>
  <si>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</si>
  <si>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</si>
  <si>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</si>
  <si>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</si>
  <si>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</si>
  <si>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</si>
  <si>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</si>
  <si>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</si>
  <si>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</si>
  <si>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</si>
  <si>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</si>
  <si>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</si>
  <si>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</si>
  <si>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</si>
  <si>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</si>
  <si>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</si>
  <si>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</si>
  <si>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</si>
  <si>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</si>
  <si>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</si>
  <si>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</si>
  <si>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</si>
  <si>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</si>
  <si>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</si>
  <si>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</si>
  <si>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</si>
  <si>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</si>
  <si>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</si>
  <si>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</si>
  <si>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</si>
  <si>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</si>
  <si>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</si>
  <si>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</si>
  <si>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</si>
  <si>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</si>
  <si>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</si>
  <si>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</si>
  <si>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</si>
  <si>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</si>
  <si>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</si>
  <si>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</si>
  <si>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</si>
  <si>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</si>
  <si>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</si>
  <si>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</si>
  <si>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</si>
  <si>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</si>
  <si>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</si>
  <si>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</si>
  <si>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</si>
  <si>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</si>
  <si>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</si>
  <si>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</si>
  <si>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</si>
  <si>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</si>
  <si>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</si>
  <si>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</si>
  <si>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</si>
  <si>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</si>
  <si>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</si>
  <si>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</si>
  <si>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</si>
  <si>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</si>
  <si>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</si>
  <si>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</si>
  <si>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</si>
  <si>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</si>
  <si>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</si>
  <si>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</si>
  <si>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</si>
  <si>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</si>
  <si>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</si>
  <si>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</si>
  <si>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</si>
  <si>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</si>
  <si>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</si>
  <si>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</si>
  <si>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</si>
  <si>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</si>
  <si>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</si>
  <si>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</si>
  <si>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</si>
  <si>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</si>
  <si>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</si>
  <si>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</si>
  <si>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</si>
  <si>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</si>
  <si>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</si>
  <si>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</si>
  <si>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</si>
  <si>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</si>
  <si>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</si>
  <si>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</si>
  <si>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</si>
  <si>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</si>
  <si>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</si>
  <si>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</si>
  <si>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</si>
  <si>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</si>
  <si>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</si>
  <si>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</si>
  <si>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</si>
  <si>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</si>
  <si>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</si>
  <si>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</si>
  <si>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</si>
  <si>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</si>
  <si>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</si>
  <si>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</si>
  <si>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</si>
  <si>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</si>
  <si>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</si>
  <si>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</si>
  <si>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</si>
  <si>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</si>
  <si>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</si>
  <si>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</si>
  <si>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</si>
  <si>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</si>
  <si>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</si>
  <si>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</si>
  <si>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</si>
  <si>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</si>
  <si>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</si>
  <si>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</si>
  <si>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</si>
  <si>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</si>
  <si>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</si>
  <si>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</si>
  <si>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</si>
  <si>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</si>
  <si>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</si>
  <si>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</si>
  <si>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</si>
  <si>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</si>
  <si>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</si>
  <si>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</si>
  <si>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</si>
  <si>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</si>
  <si>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</si>
  <si>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</si>
  <si>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</si>
  <si>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</si>
  <si>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</si>
  <si>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</si>
  <si>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</si>
  <si>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</si>
  <si>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</si>
  <si>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</si>
  <si>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</si>
  <si>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</si>
  <si>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</si>
  <si>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</si>
  <si>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</si>
  <si>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</si>
  <si>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</si>
  <si>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</si>
  <si>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</si>
  <si>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</si>
  <si>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</si>
  <si>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</si>
  <si>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</si>
  <si>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</si>
  <si>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</si>
  <si>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</si>
  <si>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</si>
  <si>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</si>
  <si>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</si>
  <si>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</si>
  <si>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</si>
  <si>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</si>
  <si>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</si>
  <si>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</si>
  <si>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</si>
  <si>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</si>
  <si>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</si>
  <si>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</si>
  <si>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</si>
  <si>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</si>
  <si>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</si>
  <si>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</si>
  <si>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</si>
  <si>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</si>
  <si>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</si>
  <si>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</si>
  <si>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</si>
  <si>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</si>
  <si>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</si>
  <si>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</si>
  <si>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</si>
  <si>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</si>
  <si>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</si>
  <si>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</si>
  <si>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</si>
  <si>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</si>
  <si>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</si>
  <si>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</si>
  <si>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</si>
  <si>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</si>
  <si>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</si>
  <si>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</si>
  <si>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</si>
  <si>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</si>
  <si>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</si>
  <si>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</si>
  <si>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</si>
  <si>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</si>
  <si>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</si>
  <si>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</si>
  <si>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</si>
  <si>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</si>
  <si>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</si>
  <si>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</si>
  <si>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</si>
  <si>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</si>
  <si>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</si>
  <si>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</si>
  <si>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</si>
  <si>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</si>
  <si>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</si>
  <si>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</si>
  <si>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</si>
  <si>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</si>
  <si>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</si>
  <si>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</si>
  <si>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</si>
  <si>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</si>
  <si>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</si>
  <si>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</si>
  <si>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</si>
  <si>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</si>
  <si>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</si>
  <si>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</si>
  <si>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</si>
  <si>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</si>
  <si>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</si>
  <si>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</si>
  <si>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</si>
  <si>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</si>
  <si>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</si>
  <si>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</si>
  <si>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</si>
  <si>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</si>
  <si>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</si>
  <si>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</si>
  <si>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</si>
  <si>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</si>
  <si>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</si>
  <si>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</si>
  <si>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</si>
  <si>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</si>
  <si>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</si>
  <si>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</si>
  <si>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</si>
  <si>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</si>
  <si>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</si>
  <si>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</si>
  <si>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</si>
  <si>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</si>
  <si>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</si>
  <si>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</si>
  <si>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</si>
  <si>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</si>
  <si>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</si>
  <si>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</si>
  <si>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</si>
  <si>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</si>
  <si>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</si>
  <si>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</si>
  <si>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</si>
  <si>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</si>
  <si>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</si>
  <si>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</si>
  <si>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</si>
  <si>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</si>
  <si>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</si>
  <si>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</si>
  <si>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</si>
  <si>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</si>
  <si>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</si>
  <si>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</si>
  <si>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</si>
  <si>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</si>
  <si>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</si>
  <si>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</si>
  <si>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</si>
  <si>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</si>
  <si>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</si>
  <si>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</si>
  <si>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</si>
  <si>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</si>
  <si>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</si>
  <si>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</si>
  <si>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</si>
  <si>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</si>
  <si>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</si>
  <si>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</si>
  <si>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</si>
  <si>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</si>
  <si>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</si>
  <si>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</si>
  <si>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</si>
  <si>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</si>
  <si>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</si>
  <si>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</si>
  <si>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</si>
  <si>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</si>
  <si>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</si>
  <si>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</si>
  <si>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</si>
  <si>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</si>
  <si>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</si>
  <si>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</si>
  <si>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</si>
  <si>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</si>
  <si>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</si>
  <si>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</si>
  <si>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</si>
  <si>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</si>
  <si>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</si>
  <si>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</si>
  <si>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</si>
  <si>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</si>
  <si>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</si>
  <si>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</si>
  <si>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</si>
  <si>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</si>
  <si>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</si>
  <si>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</si>
  <si>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</si>
  <si>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</si>
  <si>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</si>
  <si>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</si>
  <si>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</si>
  <si>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</si>
  <si>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</si>
  <si>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</si>
  <si>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</si>
  <si>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</si>
  <si>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</si>
  <si>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</si>
  <si>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</si>
  <si>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</si>
  <si>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</si>
  <si>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</si>
  <si>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</si>
  <si>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</si>
  <si>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</si>
  <si>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</si>
  <si>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</si>
  <si>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</si>
  <si>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</si>
  <si>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</si>
  <si>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</si>
  <si>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</si>
  <si>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</si>
  <si>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</si>
  <si>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</si>
  <si>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</si>
  <si>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</si>
  <si>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</si>
  <si>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</si>
  <si>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</si>
  <si>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</si>
  <si>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</si>
  <si>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</si>
  <si>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</si>
  <si>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</si>
  <si>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</si>
  <si>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</si>
  <si>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</si>
  <si>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</si>
  <si>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</si>
  <si>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</si>
  <si>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</si>
  <si>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</si>
  <si>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</si>
  <si>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</si>
  <si>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</si>
  <si>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</si>
  <si>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</si>
  <si>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</si>
  <si>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</si>
  <si>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</si>
  <si>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</si>
  <si>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</si>
  <si>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</si>
  <si>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</si>
  <si>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</si>
  <si>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</si>
  <si>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</si>
  <si>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</si>
  <si>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</si>
  <si>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</si>
  <si>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</si>
  <si>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</si>
  <si>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</si>
  <si>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</si>
  <si>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</si>
  <si>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</si>
  <si>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</si>
  <si>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</si>
  <si>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</si>
  <si>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</si>
  <si>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</si>
  <si>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</si>
  <si>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</si>
  <si>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</si>
  <si>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</si>
  <si>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</si>
  <si>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</si>
  <si>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</si>
  <si>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</si>
  <si>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</si>
  <si>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</si>
  <si>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</si>
  <si>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</si>
  <si>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</si>
  <si>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</si>
  <si>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</si>
  <si>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</si>
  <si>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</si>
  <si>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</si>
  <si>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</si>
  <si>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</si>
  <si>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</si>
  <si>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</si>
  <si>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</si>
  <si>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</si>
  <si>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</si>
  <si>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</si>
  <si>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</si>
  <si>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</si>
  <si>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</si>
  <si>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</si>
  <si>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</si>
  <si>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</si>
  <si>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</si>
  <si>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</si>
  <si>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</si>
  <si>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</si>
  <si>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</si>
  <si>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</si>
  <si>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</si>
  <si>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</si>
  <si>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</si>
  <si>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</si>
  <si>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</si>
  <si>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</si>
  <si>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</si>
  <si>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</si>
  <si>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</si>
  <si>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</si>
  <si>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</si>
  <si>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</si>
  <si>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</si>
  <si>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</si>
  <si>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</si>
  <si>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</si>
  <si>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</si>
  <si>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</si>
  <si>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</si>
  <si>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</si>
  <si>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</si>
  <si>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</si>
  <si>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</si>
  <si>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</si>
  <si>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</si>
  <si>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</si>
  <si>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</si>
  <si>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</si>
  <si>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</si>
  <si>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</si>
  <si>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</si>
  <si>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</si>
  <si>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</si>
  <si>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</si>
  <si>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</si>
  <si>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</si>
  <si>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</si>
  <si>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</si>
  <si>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</si>
  <si>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</si>
  <si>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</si>
  <si>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</si>
  <si>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</si>
  <si>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</si>
  <si>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</si>
  <si>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</si>
  <si>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</si>
  <si>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</si>
  <si>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</si>
  <si>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</si>
  <si>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</si>
  <si>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</si>
  <si>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</si>
  <si>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</si>
  <si>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</si>
  <si>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</si>
  <si>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</si>
  <si>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</si>
  <si>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</si>
  <si>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</si>
  <si>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</si>
  <si>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</si>
  <si>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</si>
  <si>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</si>
  <si>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</si>
  <si>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</si>
  <si>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</si>
  <si>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</si>
  <si>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</si>
  <si>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</si>
  <si>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</si>
  <si>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</si>
  <si>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</si>
  <si>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</si>
  <si>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</si>
  <si>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</si>
  <si>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</si>
  <si>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</si>
  <si>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</si>
  <si>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</si>
  <si>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</si>
  <si>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</si>
  <si>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</si>
  <si>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</si>
  <si>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</si>
  <si>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</si>
  <si>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</si>
  <si>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</si>
  <si>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</si>
  <si>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</si>
  <si>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</si>
  <si>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</si>
  <si>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</si>
  <si>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</si>
  <si>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</si>
  <si>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</si>
  <si>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</si>
  <si>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</si>
  <si>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</si>
  <si>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</si>
  <si>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</si>
  <si>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</si>
  <si>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</si>
  <si>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</si>
  <si>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</si>
  <si>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</si>
  <si>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</si>
  <si>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</si>
  <si>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</si>
  <si>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</si>
  <si>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</si>
  <si>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</si>
  <si>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</si>
  <si>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</si>
  <si>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</si>
  <si>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</si>
  <si>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</si>
  <si>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</si>
  <si>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</si>
  <si>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</si>
  <si>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</si>
  <si>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</si>
  <si>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</si>
  <si>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</si>
  <si>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</si>
  <si>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</si>
  <si>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</si>
  <si>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</si>
  <si>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</si>
  <si>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</si>
  <si>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</si>
  <si>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</si>
  <si>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</si>
  <si>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</si>
  <si>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</si>
  <si>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</si>
  <si>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</si>
  <si>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</si>
  <si>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</si>
  <si>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</si>
  <si>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</si>
  <si>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</si>
  <si>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</si>
  <si>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</si>
  <si>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</si>
  <si>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</si>
  <si>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</si>
  <si>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</si>
  <si>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</si>
  <si>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</si>
  <si>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</si>
  <si>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</si>
  <si>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</si>
  <si>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</si>
  <si>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</si>
  <si>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</si>
  <si>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</si>
  <si>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</si>
  <si>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</si>
  <si>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</si>
  <si>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</si>
  <si>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</si>
  <si>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</si>
  <si>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</si>
  <si>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</si>
  <si>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</si>
  <si>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</si>
  <si>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</si>
  <si>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</si>
  <si>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</si>
  <si>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</si>
  <si>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</si>
  <si>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</si>
  <si>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</si>
  <si>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</si>
  <si>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</si>
  <si>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</si>
  <si>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</si>
  <si>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</si>
  <si>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</si>
  <si>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</si>
  <si>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</si>
  <si>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</si>
  <si>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</si>
  <si>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</si>
  <si>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</si>
  <si>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</si>
  <si>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</si>
  <si>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</si>
  <si>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</si>
  <si>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</si>
  <si>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</si>
  <si>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</si>
  <si>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</si>
  <si>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</si>
  <si>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</si>
  <si>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</si>
  <si>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</si>
  <si>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</si>
  <si>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</si>
  <si>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</si>
  <si>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</si>
  <si>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</si>
  <si>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</si>
  <si>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</si>
  <si>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</si>
  <si>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</si>
  <si>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</si>
  <si>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</si>
  <si>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</si>
  <si>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</si>
  <si>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</si>
  <si>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</si>
  <si>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</si>
  <si>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</si>
  <si>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</si>
  <si>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</si>
  <si>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</si>
  <si>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</si>
  <si>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</si>
  <si>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</si>
  <si>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</si>
  <si>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</si>
  <si>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</si>
  <si>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</si>
  <si>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</si>
  <si>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</si>
  <si>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</si>
  <si>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</si>
  <si>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</si>
  <si>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</si>
  <si>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</si>
  <si>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</si>
  <si>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</si>
  <si>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</si>
  <si>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</si>
  <si>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</si>
  <si>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</si>
  <si>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</si>
  <si>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</si>
  <si>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</si>
  <si>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</si>
  <si>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</si>
  <si>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</si>
  <si>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</si>
  <si>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</si>
  <si>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</si>
  <si>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</si>
  <si>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</si>
  <si>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</si>
  <si>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</si>
  <si>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</si>
  <si>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</si>
  <si>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</si>
  <si>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</si>
  <si>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</si>
  <si>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</si>
  <si>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</si>
  <si>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</si>
  <si>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</si>
  <si>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</si>
  <si>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</si>
  <si>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</si>
  <si>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</si>
  <si>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</si>
  <si>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</si>
  <si>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</si>
  <si>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</si>
  <si>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</si>
  <si>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</si>
  <si>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</si>
  <si>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</si>
  <si>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</si>
  <si>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</si>
  <si>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</si>
  <si>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</si>
  <si>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</si>
  <si>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</si>
  <si>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</si>
  <si>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</si>
  <si>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</si>
  <si>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</si>
  <si>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</si>
  <si>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</si>
  <si>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</si>
  <si>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</si>
  <si>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</si>
  <si>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</si>
  <si>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</si>
  <si>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</si>
  <si>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</si>
  <si>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</si>
  <si>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</si>
  <si>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</si>
  <si>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</si>
  <si>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</si>
  <si>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</si>
  <si>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</si>
  <si>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</si>
  <si>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</si>
  <si>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</si>
  <si>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</si>
  <si>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</si>
  <si>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</si>
  <si>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</si>
  <si>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</si>
  <si>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</si>
  <si>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</si>
  <si>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</si>
  <si>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</si>
  <si>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</si>
  <si>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</si>
  <si>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</si>
  <si>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</si>
  <si>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</si>
  <si>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</si>
  <si>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</si>
  <si>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</si>
  <si>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</si>
  <si>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</si>
  <si>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</si>
  <si>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</si>
  <si>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</si>
  <si>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</si>
  <si>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</si>
  <si>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</si>
  <si>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</si>
  <si>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</si>
  <si>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</si>
  <si>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</si>
  <si>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</si>
  <si>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</si>
  <si>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</si>
  <si>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</si>
  <si>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</si>
  <si>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</si>
  <si>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</si>
  <si>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</si>
  <si>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</si>
  <si>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</si>
  <si>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</si>
  <si>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</si>
  <si>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</si>
  <si>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</si>
  <si>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</si>
  <si>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</si>
  <si>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</si>
  <si>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</si>
  <si>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</si>
  <si>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</si>
  <si>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</si>
  <si>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</si>
  <si>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</si>
  <si>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</si>
  <si>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</si>
  <si>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</si>
  <si>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</si>
  <si>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</si>
  <si>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</si>
  <si>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</si>
  <si>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</si>
  <si>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</si>
  <si>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</si>
  <si>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</si>
  <si>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</si>
  <si>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</si>
  <si>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</si>
  <si>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</si>
  <si>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</si>
  <si>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</si>
  <si>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</si>
  <si>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</si>
  <si>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</si>
  <si>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</si>
  <si>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</si>
  <si>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</si>
  <si>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</si>
  <si>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</si>
  <si>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</si>
  <si>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</si>
  <si>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</si>
  <si>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</si>
  <si>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</si>
  <si>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</si>
  <si>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</si>
  <si>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</si>
  <si>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</si>
  <si>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</si>
  <si>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</si>
  <si>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</si>
  <si>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</si>
  <si>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</si>
  <si>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</si>
  <si>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</si>
  <si>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</si>
  <si>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</si>
  <si>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</si>
  <si>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</si>
  <si>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</si>
  <si>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</si>
  <si>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</si>
  <si>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</si>
  <si>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</si>
  <si>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</si>
  <si>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</si>
  <si>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</si>
  <si>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</si>
  <si>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</si>
  <si>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</si>
  <si>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</si>
  <si>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</si>
  <si>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</si>
  <si>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</si>
  <si>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</si>
  <si>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</si>
  <si>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</si>
  <si>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</si>
  <si>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</si>
  <si>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</si>
  <si>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</si>
  <si>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</si>
  <si>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</si>
  <si>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</si>
  <si>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</si>
  <si>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</si>
  <si>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</si>
  <si>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</si>
  <si>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</si>
  <si>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</si>
  <si>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</si>
  <si>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</si>
  <si>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</si>
  <si>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</si>
  <si>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</si>
  <si>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</si>
  <si>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</si>
  <si>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</si>
  <si>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</si>
  <si>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</si>
  <si>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</si>
  <si>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</si>
  <si>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</si>
  <si>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</si>
  <si>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</si>
  <si>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</si>
  <si>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</si>
  <si>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</si>
  <si>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</si>
  <si>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</si>
  <si>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</si>
  <si>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</si>
  <si>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</si>
  <si>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</si>
  <si>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</si>
  <si>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</si>
  <si>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</si>
  <si>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</si>
  <si>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</si>
  <si>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</si>
  <si>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</si>
  <si>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</si>
  <si>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</si>
  <si>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</si>
  <si>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</si>
  <si>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</si>
  <si>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</si>
  <si>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</si>
  <si>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</si>
  <si>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</si>
  <si>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</si>
  <si>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</si>
  <si>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</si>
  <si>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</si>
  <si>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</si>
  <si>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</si>
  <si>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</si>
  <si>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</si>
  <si>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</si>
  <si>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</si>
  <si>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</si>
  <si>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</si>
  <si>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</si>
  <si>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</si>
  <si>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</si>
  <si>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</si>
  <si>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</si>
  <si>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</si>
  <si>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</si>
  <si>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</si>
  <si>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</si>
  <si>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</si>
  <si>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</si>
  <si>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</si>
  <si>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</si>
  <si>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</si>
  <si>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</si>
  <si>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</si>
  <si>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</si>
  <si>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</si>
  <si>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</si>
  <si>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</si>
  <si>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</si>
  <si>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</si>
  <si>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</si>
  <si>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</si>
  <si>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</si>
  <si>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</si>
  <si>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</si>
  <si>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</si>
  <si>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</si>
  <si>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</si>
  <si>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</si>
  <si>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</si>
  <si>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</si>
  <si>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</si>
  <si>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</si>
  <si>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</si>
  <si>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</si>
  <si>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</si>
  <si>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</si>
  <si>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</si>
  <si>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</si>
  <si>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</si>
  <si>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</si>
  <si>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</si>
  <si>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</si>
  <si>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</si>
  <si>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</si>
  <si>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</si>
  <si>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</si>
  <si>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</si>
  <si>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</si>
  <si>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</si>
  <si>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</si>
  <si>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</si>
  <si>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</si>
  <si>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</si>
  <si>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</si>
  <si>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</si>
  <si>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</si>
  <si>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</si>
  <si>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</si>
  <si>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</si>
  <si>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</si>
  <si>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</si>
  <si>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</si>
  <si>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</si>
  <si>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</si>
  <si>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</si>
  <si>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</si>
  <si>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</si>
  <si>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</si>
  <si>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</si>
  <si>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</si>
  <si>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</si>
  <si>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</si>
  <si>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</si>
  <si>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</si>
  <si>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</si>
  <si>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</si>
  <si>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</si>
  <si>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</si>
  <si>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</si>
  <si>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</si>
  <si>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</si>
  <si>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</si>
  <si>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</si>
  <si>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</si>
  <si>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</si>
  <si>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</si>
  <si>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</si>
  <si>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</si>
  <si>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</si>
  <si>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</si>
  <si>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</si>
  <si>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</si>
  <si>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</si>
  <si>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</si>
  <si>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</si>
  <si>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</si>
  <si>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</si>
  <si>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</si>
  <si>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</si>
  <si>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</si>
  <si>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</si>
  <si>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</si>
  <si>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</si>
  <si>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</si>
  <si>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</si>
  <si>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</si>
  <si>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</si>
  <si>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</si>
  <si>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</si>
  <si>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</si>
  <si>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</si>
  <si>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</si>
  <si>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</si>
  <si>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</si>
  <si>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</si>
  <si>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</si>
  <si>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</si>
  <si>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</si>
  <si>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</si>
  <si>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</si>
  <si>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</si>
  <si>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</si>
  <si>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</si>
  <si>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</si>
  <si>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</si>
  <si>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</si>
  <si>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</si>
  <si>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</si>
  <si>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</si>
  <si>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</si>
  <si>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</si>
  <si>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</si>
  <si>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</si>
  <si>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</si>
  <si>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</si>
  <si>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</si>
  <si>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</si>
  <si>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</si>
  <si>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</si>
  <si>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</si>
  <si>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</si>
  <si>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</si>
  <si>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</si>
  <si>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</si>
  <si>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</si>
  <si>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</si>
  <si>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</si>
  <si>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</si>
  <si>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</si>
  <si>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</si>
  <si>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</si>
  <si>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</si>
  <si>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</si>
  <si>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</si>
  <si>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</si>
  <si>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</si>
  <si>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</si>
  <si>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</si>
  <si>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</si>
  <si>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</si>
  <si>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</si>
  <si>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</si>
  <si>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</si>
  <si>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</si>
  <si>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</si>
  <si>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</si>
  <si>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</si>
  <si>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</si>
  <si>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</si>
  <si>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</si>
  <si>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</si>
  <si>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</si>
  <si>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</si>
  <si>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</si>
  <si>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</si>
  <si>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</si>
  <si>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</si>
  <si>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</si>
  <si>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</si>
  <si>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</si>
  <si>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</si>
  <si>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</si>
  <si>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</si>
  <si>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</si>
  <si>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</si>
  <si>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</si>
  <si>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</si>
  <si>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</si>
  <si>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</si>
  <si>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</si>
  <si>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</si>
  <si>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</si>
  <si>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</si>
  <si>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</si>
  <si>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</si>
  <si>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</si>
  <si>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</si>
  <si>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</si>
  <si>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</si>
  <si>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</si>
  <si>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</si>
  <si>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</si>
  <si>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</si>
  <si>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</si>
  <si>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</si>
  <si>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</si>
  <si>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</si>
  <si>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</si>
  <si>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</si>
  <si>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</si>
  <si>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</si>
  <si>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</si>
  <si>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</si>
  <si>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</si>
  <si>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</si>
  <si>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</si>
  <si>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</si>
  <si>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</si>
  <si>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</si>
  <si>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</si>
  <si>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</si>
  <si>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</si>
  <si>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</si>
  <si>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</si>
  <si>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</si>
  <si>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</si>
  <si>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</si>
  <si>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</si>
  <si>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</si>
  <si>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</si>
  <si>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</si>
  <si>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</si>
  <si>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</si>
  <si>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</si>
  <si>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</si>
  <si>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</si>
  <si>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</si>
  <si>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</si>
  <si>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</si>
  <si>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</si>
  <si>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</si>
  <si>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</si>
  <si>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</si>
  <si>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</si>
  <si>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</si>
  <si>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</si>
  <si>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</si>
  <si>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</si>
  <si>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</si>
  <si>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</si>
  <si>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</si>
  <si>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</si>
  <si>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</si>
  <si>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</si>
  <si>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</si>
  <si>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</si>
  <si>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</si>
  <si>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</si>
  <si>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</si>
  <si>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</si>
  <si>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</si>
  <si>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</si>
  <si>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</si>
  <si>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</si>
  <si>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</si>
  <si>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</si>
  <si>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</si>
  <si>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</si>
  <si>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</si>
  <si>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</si>
  <si>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</si>
  <si>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</si>
  <si>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</si>
  <si>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</si>
  <si>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</si>
  <si>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</si>
  <si>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</si>
  <si>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</si>
  <si>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</si>
  <si>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</si>
  <si>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</si>
  <si>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</si>
  <si>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</si>
  <si>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</si>
  <si>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</si>
  <si>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</si>
  <si>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</si>
  <si>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</si>
  <si>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</si>
  <si>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</si>
  <si>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</si>
  <si>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</si>
  <si>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</si>
  <si>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</si>
  <si>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</si>
  <si>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</si>
  <si>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</si>
  <si>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</si>
  <si>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</si>
  <si>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</si>
  <si>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</si>
  <si>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</si>
  <si>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</si>
  <si>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</si>
  <si>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</si>
  <si>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</si>
  <si>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</si>
  <si>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</si>
  <si>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</si>
  <si>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</si>
  <si>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</si>
  <si>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</si>
  <si>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</si>
  <si>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</si>
  <si>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</si>
  <si>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</si>
  <si>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</si>
  <si>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</si>
  <si>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</si>
  <si>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</si>
  <si>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</si>
  <si>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</si>
  <si>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</si>
  <si>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</si>
  <si>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</si>
  <si>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</si>
  <si>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</si>
  <si>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</si>
  <si>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</si>
  <si>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</si>
  <si>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</si>
  <si>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</si>
  <si>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</si>
  <si>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</si>
  <si>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</si>
  <si>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</si>
  <si>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</si>
  <si>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</si>
  <si>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</si>
  <si>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</si>
  <si>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</si>
  <si>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</si>
  <si>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</si>
  <si>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</si>
  <si>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</si>
  <si>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</si>
  <si>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</si>
  <si>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</si>
  <si>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</si>
  <si>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</si>
  <si>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</si>
  <si>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</si>
  <si>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</si>
  <si>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</si>
  <si>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</si>
  <si>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</si>
  <si>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</si>
  <si>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</si>
  <si>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</si>
  <si>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</si>
  <si>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</si>
  <si>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</si>
  <si>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</si>
  <si>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</si>
  <si>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</si>
  <si>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</si>
  <si>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</si>
  <si>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</si>
  <si>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</si>
  <si>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</si>
  <si>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</si>
  <si>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</si>
  <si>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</si>
  <si>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</si>
  <si>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</si>
  <si>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</si>
  <si>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</si>
  <si>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</si>
  <si>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</si>
  <si>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</si>
  <si>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</si>
  <si>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</si>
  <si>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</si>
  <si>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</si>
  <si>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</si>
  <si>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</si>
  <si>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</si>
  <si>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</si>
  <si>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</si>
  <si>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</si>
  <si>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</si>
  <si>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</si>
  <si>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</si>
  <si>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</si>
  <si>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</si>
  <si>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</si>
  <si>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</si>
  <si>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</si>
  <si>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</si>
  <si>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</si>
  <si>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</si>
  <si>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</si>
  <si>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</si>
  <si>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</si>
  <si>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</si>
  <si>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</si>
  <si>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</si>
  <si>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</si>
  <si>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</si>
  <si>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</si>
  <si>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</si>
  <si>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</si>
  <si>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</si>
  <si>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</si>
  <si>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</si>
  <si>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</si>
  <si>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</si>
  <si>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</si>
  <si>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</si>
  <si>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</si>
  <si>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</si>
  <si>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</si>
  <si>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</si>
  <si>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</si>
  <si>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</si>
  <si>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</si>
  <si>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</si>
  <si>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</si>
  <si>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</si>
  <si>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</si>
  <si>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</si>
  <si>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</si>
  <si>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</si>
  <si>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</si>
  <si>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</si>
  <si>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</si>
  <si>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</si>
  <si>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</si>
  <si>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</si>
  <si>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</si>
  <si>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</si>
  <si>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</si>
  <si>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</si>
  <si>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</si>
  <si>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</si>
  <si>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</si>
  <si>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</si>
  <si>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</si>
  <si>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</si>
  <si>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</si>
  <si>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</si>
  <si>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</si>
  <si>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</si>
  <si>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</si>
  <si>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</si>
  <si>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</si>
  <si>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</si>
  <si>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</si>
  <si>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</si>
  <si>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</si>
  <si>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</si>
  <si>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</si>
  <si>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</si>
  <si>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</si>
  <si>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</si>
  <si>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</si>
  <si>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</si>
  <si>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</si>
  <si>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</si>
  <si>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</si>
  <si>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</si>
  <si>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</si>
  <si>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</si>
  <si>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</si>
  <si>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</si>
  <si>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</si>
  <si>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</si>
  <si>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</si>
  <si>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</si>
  <si>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</si>
  <si>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</si>
  <si>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</si>
  <si>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</si>
  <si>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</si>
  <si>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</si>
  <si>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</si>
  <si>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</si>
  <si>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</si>
  <si>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</si>
  <si>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</si>
  <si>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</si>
  <si>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</si>
  <si>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</si>
  <si>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</si>
  <si>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</si>
  <si>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</si>
  <si>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</si>
  <si>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</si>
  <si>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</si>
  <si>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</si>
  <si>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</si>
  <si>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</si>
  <si>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</si>
  <si>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</si>
  <si>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</si>
  <si>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</si>
  <si>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</si>
  <si>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</si>
  <si>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</si>
  <si>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</si>
  <si>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</si>
  <si>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</si>
  <si>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</si>
  <si>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</si>
  <si>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</si>
  <si>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</si>
  <si>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</si>
  <si>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</si>
  <si>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</si>
  <si>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</si>
  <si>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</si>
  <si>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</si>
  <si>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</si>
  <si>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</si>
  <si>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</si>
  <si>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</si>
  <si>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</si>
  <si>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</si>
  <si>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</si>
  <si>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</si>
  <si>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</si>
  <si>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</si>
  <si>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</si>
  <si>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</si>
  <si>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</si>
  <si>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</si>
  <si>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</si>
  <si>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</si>
  <si>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</si>
  <si>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</si>
  <si>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</si>
  <si>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</si>
  <si>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</si>
  <si>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</si>
  <si>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</si>
  <si>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</si>
  <si>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</si>
  <si>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</si>
  <si>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</si>
  <si>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</si>
  <si>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</si>
  <si>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</si>
  <si>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</si>
  <si>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</si>
  <si>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</si>
  <si>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</si>
  <si>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</si>
  <si>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</si>
  <si>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</si>
  <si>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</si>
  <si>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</si>
  <si>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</si>
  <si>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</si>
  <si>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</si>
  <si>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</si>
  <si>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</si>
  <si>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</si>
  <si>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</si>
  <si>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</si>
  <si>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</si>
  <si>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</si>
  <si>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</si>
  <si>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</si>
  <si>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</si>
  <si>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</si>
  <si>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</si>
  <si>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</si>
  <si>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</si>
  <si>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</si>
  <si>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</si>
  <si>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</si>
  <si>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</si>
  <si>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</si>
  <si>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</si>
  <si>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</si>
  <si>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</si>
  <si>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</si>
  <si>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</si>
  <si>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</si>
  <si>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</si>
  <si>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</si>
  <si>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</si>
  <si>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</si>
  <si>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</si>
  <si>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</si>
  <si>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</si>
  <si>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</si>
  <si>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</si>
  <si>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</si>
  <si>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</si>
  <si>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</si>
  <si>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</si>
  <si>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</si>
  <si>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</si>
  <si>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</si>
  <si>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</si>
  <si>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</si>
  <si>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</si>
  <si>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</si>
  <si>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</si>
  <si>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</si>
  <si>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</si>
  <si>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</si>
  <si>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</si>
  <si>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</si>
  <si>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</si>
  <si>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</si>
  <si>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</si>
  <si>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</si>
  <si>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</si>
  <si>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</si>
  <si>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</si>
  <si>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</si>
  <si>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</si>
  <si>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</si>
  <si>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</si>
  <si>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</si>
  <si>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</si>
  <si>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</si>
  <si>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</si>
  <si>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</si>
  <si>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</si>
  <si>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</si>
  <si>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</si>
  <si>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</si>
  <si>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</si>
  <si>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</si>
  <si>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</si>
  <si>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</si>
  <si>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</si>
  <si>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</si>
  <si>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</si>
  <si>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</si>
  <si>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</si>
  <si>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</si>
  <si>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</si>
  <si>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</si>
  <si>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</si>
  <si>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</si>
  <si>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</si>
  <si>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</si>
  <si>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</si>
  <si>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</si>
  <si>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</si>
  <si>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</si>
  <si>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</si>
  <si>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</si>
  <si>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</si>
  <si>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</si>
  <si>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</si>
  <si>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</si>
  <si>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</si>
  <si>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</si>
  <si>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</si>
  <si>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</si>
  <si>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</si>
  <si>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</si>
  <si>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</si>
  <si>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</si>
  <si>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</si>
  <si>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</si>
  <si>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</si>
  <si>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</si>
  <si>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</si>
  <si>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</si>
  <si>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</si>
  <si>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</si>
  <si>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</si>
  <si>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</si>
  <si>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</si>
  <si>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</si>
  <si>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</si>
  <si>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</si>
  <si>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</si>
  <si>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</si>
  <si>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</si>
  <si>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</si>
  <si>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</si>
  <si>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</si>
  <si>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</si>
  <si>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</si>
  <si>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</si>
  <si>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</si>
  <si>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</si>
  <si>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</si>
  <si>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</si>
  <si>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</si>
  <si>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</si>
  <si>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</si>
  <si>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</si>
  <si>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</si>
  <si>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</si>
  <si>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</si>
  <si>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</si>
  <si>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</si>
  <si>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</si>
  <si>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</si>
  <si>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</si>
  <si>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</si>
  <si>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</si>
  <si>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</si>
  <si>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</si>
  <si>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</si>
  <si>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</si>
  <si>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</si>
  <si>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</si>
  <si>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</si>
  <si>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</si>
  <si>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</si>
  <si>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</si>
  <si>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</si>
  <si>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</si>
  <si>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</si>
  <si>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</si>
  <si>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</si>
  <si>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</si>
  <si>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</si>
  <si>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</si>
  <si>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</si>
  <si>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</si>
  <si>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</si>
  <si>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</si>
  <si>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</si>
  <si>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</si>
  <si>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</si>
  <si>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</si>
  <si>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</si>
  <si>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</si>
  <si>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</si>
  <si>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</si>
  <si>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</si>
  <si>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</si>
  <si>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</si>
  <si>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</si>
  <si>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</si>
  <si>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</si>
  <si>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</si>
  <si>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</si>
  <si>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</si>
  <si>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</si>
  <si>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</si>
  <si>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</si>
  <si>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</si>
  <si>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</si>
  <si>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</si>
  <si>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</si>
  <si>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</si>
  <si>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</si>
  <si>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</si>
  <si>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</si>
  <si>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</si>
  <si>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</si>
  <si>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</si>
  <si>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</si>
  <si>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</si>
  <si>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</si>
  <si>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</si>
  <si>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</si>
  <si>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</si>
  <si>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</si>
  <si>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</si>
  <si>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</si>
  <si>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</si>
  <si>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</si>
  <si>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</si>
  <si>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</si>
  <si>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</si>
  <si>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</si>
  <si>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</si>
  <si>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</si>
  <si>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</si>
  <si>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</si>
  <si>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</si>
  <si>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</si>
  <si>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</si>
  <si>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</si>
  <si>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</si>
  <si>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</si>
  <si>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</si>
  <si>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</si>
  <si>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</si>
  <si>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</si>
  <si>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</si>
  <si>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</si>
  <si>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</si>
  <si>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</si>
  <si>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</si>
  <si>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</si>
  <si>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</si>
  <si>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</si>
  <si>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</si>
  <si>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</si>
  <si>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</si>
  <si>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</si>
  <si>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</si>
  <si>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</si>
  <si>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</si>
  <si>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</si>
  <si>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</si>
  <si>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</si>
  <si>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</si>
  <si>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</si>
  <si>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</si>
  <si>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</si>
  <si>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</si>
  <si>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</si>
  <si>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</si>
  <si>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</si>
  <si>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</si>
  <si>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</si>
  <si>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</si>
  <si>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</si>
  <si>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</si>
  <si>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</si>
  <si>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</si>
  <si>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</si>
  <si>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</si>
  <si>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</si>
  <si>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</si>
  <si>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</si>
  <si>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</si>
  <si>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</si>
  <si>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</si>
  <si>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</si>
  <si>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</si>
  <si>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</si>
  <si>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</si>
  <si>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</si>
  <si>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</si>
  <si>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</si>
  <si>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</si>
  <si>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</si>
  <si>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</si>
  <si>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</si>
  <si>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</si>
  <si>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</si>
  <si>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</si>
  <si>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</si>
  <si>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</si>
  <si>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</si>
  <si>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</si>
  <si>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</si>
  <si>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</si>
  <si>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</si>
  <si>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</si>
  <si>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</si>
  <si>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</si>
  <si>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</si>
  <si>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</si>
  <si>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</si>
  <si>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</si>
  <si>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</si>
  <si>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</si>
  <si>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</si>
  <si>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</si>
  <si>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</si>
  <si>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</si>
  <si>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</si>
  <si>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</si>
  <si>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</si>
  <si>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</si>
  <si>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</si>
  <si>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</si>
  <si>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</si>
  <si>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</si>
  <si>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</si>
  <si>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</si>
  <si>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</si>
  <si>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</si>
  <si>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</si>
  <si>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</si>
  <si>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</si>
  <si>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</si>
  <si>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</si>
  <si>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</si>
  <si>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</si>
  <si>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</si>
  <si>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</si>
  <si>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</si>
  <si>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</si>
  <si>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</si>
  <si>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</si>
  <si>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</si>
  <si>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</si>
  <si>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</si>
  <si>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</si>
  <si>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</si>
  <si>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</si>
  <si>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</si>
  <si>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</si>
  <si>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</si>
  <si>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</si>
  <si>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</si>
  <si>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</si>
  <si>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</si>
  <si>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</si>
  <si>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</si>
  <si>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</si>
  <si>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</si>
  <si>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</si>
  <si>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</si>
  <si>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</si>
  <si>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</si>
  <si>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</si>
  <si>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</si>
  <si>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</si>
  <si>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</si>
  <si>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</si>
  <si>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</si>
  <si>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</si>
  <si>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</si>
  <si>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</si>
  <si>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</si>
  <si>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</si>
  <si>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</si>
  <si>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</si>
  <si>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</si>
  <si>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</si>
  <si>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</si>
  <si>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</si>
  <si>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</si>
  <si>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</si>
  <si>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</si>
  <si>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</si>
  <si>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</si>
  <si>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</si>
  <si>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</si>
  <si>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</si>
  <si>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</si>
  <si>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</si>
  <si>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</si>
  <si>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</si>
  <si>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</si>
  <si>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</si>
  <si>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</si>
  <si>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</si>
  <si>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</si>
  <si>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</si>
  <si>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</si>
  <si>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</si>
  <si>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</si>
  <si>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</si>
  <si>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</si>
  <si>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</si>
  <si>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</si>
  <si>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</si>
  <si>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</si>
  <si>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</si>
  <si>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</si>
  <si>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</si>
  <si>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</si>
  <si>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</si>
  <si>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</si>
  <si>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</si>
  <si>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</si>
  <si>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</si>
  <si>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</si>
  <si>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</si>
  <si>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</si>
  <si>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</si>
  <si>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</si>
  <si>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</si>
  <si>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</si>
  <si>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</si>
  <si>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</si>
  <si>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</si>
  <si>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</si>
  <si>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</si>
  <si>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</si>
  <si>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</si>
  <si>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</si>
  <si>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</si>
  <si>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</si>
  <si>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</si>
  <si>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</si>
  <si>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</si>
  <si>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</si>
  <si>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</si>
  <si>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</si>
  <si>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</si>
  <si>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</si>
  <si>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</si>
  <si>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</si>
  <si>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</si>
  <si>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</si>
  <si>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</si>
  <si>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</si>
  <si>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</si>
  <si>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</si>
  <si>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</si>
  <si>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</si>
  <si>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</si>
  <si>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</si>
  <si>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</si>
  <si>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</si>
  <si>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</si>
  <si>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</si>
  <si>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</si>
  <si>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</si>
  <si>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</si>
  <si>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</si>
  <si>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</si>
  <si>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</si>
  <si>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</si>
  <si>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</si>
  <si>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</si>
  <si>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</si>
  <si>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</si>
  <si>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</si>
  <si>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</si>
  <si>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</si>
  <si>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</si>
  <si>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</si>
  <si>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</si>
  <si>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</si>
  <si>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</si>
  <si>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</si>
  <si>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</si>
  <si>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</si>
  <si>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</si>
  <si>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</si>
  <si>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</si>
  <si>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</si>
  <si>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</si>
  <si>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</si>
  <si>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</si>
  <si>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</si>
  <si>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</si>
  <si>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</si>
  <si>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</si>
  <si>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</si>
  <si>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</si>
  <si>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</si>
  <si>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</si>
  <si>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</si>
  <si>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</si>
  <si>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</si>
  <si>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</si>
  <si>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</si>
  <si>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</si>
  <si>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</si>
  <si>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</si>
  <si>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</si>
  <si>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</si>
  <si>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</si>
  <si>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</si>
  <si>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</si>
  <si>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</si>
  <si>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</si>
  <si>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</si>
  <si>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</si>
  <si>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</si>
  <si>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</si>
  <si>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</si>
  <si>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</si>
  <si>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</si>
  <si>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</si>
  <si>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</si>
  <si>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</si>
  <si>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</si>
  <si>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</si>
  <si>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</si>
  <si>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</si>
  <si>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</si>
  <si>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</si>
  <si>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</si>
  <si>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</si>
  <si>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</si>
  <si>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</si>
  <si>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</si>
  <si>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</si>
  <si>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</si>
  <si>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</si>
  <si>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</si>
  <si>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</si>
  <si>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</si>
  <si>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</si>
  <si>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</si>
  <si>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</si>
  <si>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</si>
  <si>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</si>
  <si>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</si>
  <si>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</si>
  <si>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</si>
  <si>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</si>
  <si>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</si>
  <si>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</si>
  <si>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</si>
  <si>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</si>
  <si>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</si>
  <si>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</si>
  <si>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</si>
  <si>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</si>
  <si>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</si>
  <si>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</si>
  <si>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</si>
  <si>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</si>
  <si>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</si>
  <si>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</si>
  <si>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</si>
  <si>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</si>
  <si>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</si>
  <si>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</si>
  <si>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</si>
  <si>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</si>
  <si>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</si>
  <si>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</si>
  <si>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</si>
  <si>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</si>
  <si>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</si>
  <si>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</si>
  <si>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</si>
  <si>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</si>
  <si>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</si>
  <si>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</si>
  <si>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</si>
  <si>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</si>
  <si>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</si>
  <si>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</si>
  <si>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</si>
  <si>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</si>
  <si>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</si>
  <si>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</si>
  <si>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</si>
  <si>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</si>
  <si>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</si>
  <si>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</si>
  <si>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</si>
  <si>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</si>
  <si>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</si>
  <si>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</si>
  <si>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</si>
  <si>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</si>
  <si>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</si>
  <si>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</si>
  <si>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</si>
  <si>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</si>
  <si>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</si>
  <si>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</si>
  <si>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</si>
  <si>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</si>
  <si>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</si>
  <si>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</si>
  <si>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</si>
  <si>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</si>
  <si>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</si>
  <si>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</si>
  <si>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</si>
  <si>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</si>
  <si>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</si>
  <si>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</si>
  <si>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</si>
  <si>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</si>
  <si>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</si>
  <si>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</si>
  <si>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</si>
  <si>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</si>
  <si>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</si>
  <si>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</si>
  <si>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</si>
  <si>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</si>
  <si>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</si>
  <si>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</si>
  <si>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</si>
  <si>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</si>
  <si>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</si>
  <si>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</si>
  <si>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</si>
  <si>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</si>
  <si>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</si>
  <si>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</si>
  <si>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</si>
  <si>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</si>
  <si>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</si>
  <si>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</si>
  <si>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</si>
  <si>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</si>
  <si>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</si>
  <si>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</si>
  <si>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</si>
  <si>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</si>
  <si>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</si>
  <si>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</si>
  <si>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</si>
  <si>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</si>
  <si>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</si>
  <si>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</si>
  <si>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</si>
  <si>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</si>
  <si>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</si>
  <si>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</si>
  <si>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</si>
  <si>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</si>
  <si>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</si>
  <si>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</si>
  <si>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</si>
  <si>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</si>
  <si>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</si>
  <si>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</si>
  <si>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</si>
  <si>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</si>
  <si>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</si>
  <si>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</si>
  <si>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</si>
  <si>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</si>
  <si>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</si>
  <si>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</si>
  <si>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</si>
  <si>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</si>
  <si>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</si>
  <si>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</si>
  <si>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</si>
  <si>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</si>
  <si>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</si>
  <si>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</si>
  <si>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</si>
  <si>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</si>
  <si>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</si>
  <si>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</si>
  <si>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</si>
  <si>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</si>
  <si>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</si>
  <si>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</si>
  <si>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</si>
  <si>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</si>
  <si>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</si>
  <si>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</si>
  <si>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</si>
  <si>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</si>
  <si>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</si>
  <si>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</si>
  <si>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</si>
  <si>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</si>
  <si>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</si>
  <si>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</si>
  <si>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</si>
  <si>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</si>
  <si>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</si>
  <si>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</si>
  <si>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</si>
  <si>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</si>
  <si>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</si>
  <si>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</si>
  <si>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</si>
  <si>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</si>
  <si>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</si>
  <si>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</si>
  <si>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</si>
  <si>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</si>
  <si>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</si>
  <si>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</si>
  <si>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</si>
  <si>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</si>
  <si>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</si>
  <si>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</si>
  <si>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</si>
  <si>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</si>
  <si>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</si>
  <si>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</si>
  <si>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</si>
  <si>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</si>
  <si>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</si>
  <si>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</si>
  <si>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</si>
  <si>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</si>
  <si>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</si>
  <si>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</si>
  <si>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</si>
  <si>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</si>
  <si>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</si>
  <si>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</si>
  <si>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</si>
  <si>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</si>
  <si>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</si>
  <si>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</si>
  <si>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</si>
  <si>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</si>
  <si>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</si>
  <si>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</si>
  <si>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</si>
  <si>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</si>
  <si>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</si>
  <si>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</si>
  <si>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</si>
  <si>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</si>
  <si>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</si>
  <si>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</si>
  <si>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</si>
  <si>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</si>
  <si>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</si>
  <si>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</si>
  <si>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</si>
  <si>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</si>
  <si>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</si>
  <si>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</si>
  <si>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</si>
  <si>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</si>
  <si>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</si>
  <si>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</si>
  <si>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</si>
  <si>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</si>
  <si>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</si>
  <si>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</si>
  <si>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</si>
  <si>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</si>
  <si>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</si>
  <si>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</si>
  <si>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</si>
  <si>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</si>
  <si>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</si>
  <si>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</si>
  <si>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</si>
  <si>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</si>
  <si>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</si>
  <si>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</si>
  <si>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</si>
  <si>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</si>
  <si>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</si>
  <si>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</si>
  <si>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</si>
  <si>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</si>
  <si>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</si>
  <si>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</si>
  <si>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</si>
  <si>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</si>
  <si>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</si>
  <si>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</si>
  <si>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</si>
  <si>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</si>
  <si>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</si>
  <si>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</si>
  <si>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</si>
  <si>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</si>
  <si>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</si>
  <si>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</si>
  <si>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</si>
  <si>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</si>
  <si>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</si>
  <si>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</si>
  <si>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</si>
  <si>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</si>
  <si>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</si>
  <si>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</si>
  <si>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</si>
  <si>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</si>
  <si>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</si>
  <si>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</si>
  <si>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</si>
  <si>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</si>
  <si>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</si>
  <si>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</si>
  <si>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</si>
  <si>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</si>
  <si>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</si>
  <si>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</si>
  <si>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</si>
  <si>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</si>
  <si>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</si>
  <si>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</si>
  <si>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</si>
  <si>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</si>
  <si>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</si>
  <si>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</si>
  <si>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</si>
  <si>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</si>
  <si>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</si>
  <si>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</si>
  <si>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</si>
  <si>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</si>
  <si>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</si>
  <si>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</si>
  <si>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</si>
  <si>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</si>
  <si>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</si>
  <si>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</si>
  <si>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</si>
  <si>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</si>
  <si>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</si>
  <si>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</si>
  <si>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</si>
  <si>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</si>
  <si>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</si>
  <si>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</si>
  <si>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</si>
  <si>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</si>
  <si>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</si>
  <si>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</si>
  <si>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</si>
  <si>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</si>
  <si>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</si>
  <si>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</si>
  <si>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</si>
  <si>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</si>
  <si>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</si>
  <si>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</si>
  <si>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</si>
  <si>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</si>
  <si>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</si>
  <si>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</si>
  <si>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</si>
  <si>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</si>
  <si>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</si>
  <si>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</si>
  <si>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</si>
  <si>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</si>
  <si>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</si>
  <si>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</si>
  <si>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</si>
  <si>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</si>
  <si>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</si>
  <si>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</si>
  <si>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</si>
  <si>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</si>
  <si>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</si>
  <si>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</si>
  <si>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</si>
  <si>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</si>
  <si>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</si>
  <si>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</si>
  <si>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</si>
  <si>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</si>
  <si>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</si>
  <si>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</si>
  <si>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</si>
  <si>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</si>
  <si>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</si>
  <si>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</si>
  <si>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</si>
  <si>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</si>
  <si>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</si>
  <si>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</si>
  <si>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</si>
  <si>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</si>
  <si>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</si>
  <si>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</si>
  <si>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</si>
  <si>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</si>
  <si>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</si>
  <si>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</si>
  <si>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</si>
  <si>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</si>
  <si>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</si>
  <si>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</si>
  <si>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</si>
  <si>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</si>
  <si>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</si>
  <si>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</si>
  <si>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</si>
  <si>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</si>
  <si>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</si>
  <si>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</si>
  <si>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</si>
  <si>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</si>
  <si>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</si>
  <si>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</si>
  <si>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</si>
  <si>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</si>
  <si>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</si>
  <si>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</si>
  <si>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</si>
  <si>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</si>
  <si>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</si>
  <si>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</si>
  <si>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</si>
  <si>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</si>
  <si>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</si>
  <si>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</si>
  <si>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</si>
  <si>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</si>
  <si>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</si>
  <si>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</si>
  <si>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</si>
  <si>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</si>
  <si>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</si>
  <si>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</si>
  <si>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</si>
  <si>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</si>
  <si>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</si>
  <si>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</si>
  <si>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</si>
  <si>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</si>
  <si>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</si>
  <si>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</si>
  <si>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</si>
  <si>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</si>
  <si>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</si>
  <si>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</si>
  <si>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</si>
  <si>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</si>
  <si>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</si>
  <si>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</si>
  <si>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</si>
  <si>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</si>
  <si>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</si>
  <si>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</si>
  <si>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</si>
  <si>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</si>
  <si>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</si>
  <si>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</si>
  <si>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</si>
  <si>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</si>
  <si>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</si>
  <si>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</si>
  <si>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</si>
  <si>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</si>
  <si>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</si>
  <si>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</si>
  <si>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</si>
  <si>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</si>
  <si>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</si>
  <si>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</si>
  <si>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</si>
  <si>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</si>
  <si>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</si>
  <si>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</si>
  <si>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</si>
  <si>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</si>
  <si>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</si>
  <si>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</si>
  <si>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</si>
  <si>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</si>
  <si>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</si>
  <si>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</si>
  <si>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</si>
  <si>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</si>
  <si>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</si>
  <si>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</si>
  <si>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</si>
  <si>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</si>
  <si>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</si>
  <si>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</si>
  <si>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</si>
  <si>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</si>
  <si>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</si>
  <si>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</si>
  <si>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</si>
  <si>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</si>
  <si>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</si>
  <si>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</si>
  <si>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</si>
  <si>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</si>
  <si>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</si>
  <si>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</si>
  <si>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</si>
  <si>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</si>
  <si>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</si>
  <si>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</si>
  <si>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</si>
  <si>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</si>
  <si>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</si>
  <si>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</si>
  <si>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</si>
  <si>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</si>
  <si>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</si>
  <si>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</si>
  <si>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</si>
  <si>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</si>
  <si>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</si>
  <si>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</si>
  <si>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</si>
  <si>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</si>
  <si>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</si>
  <si>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</si>
  <si>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</si>
  <si>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</si>
  <si>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</si>
  <si>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</si>
  <si>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</si>
  <si>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</si>
  <si>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</si>
  <si>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</si>
  <si>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</si>
  <si>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</si>
  <si>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</si>
  <si>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</si>
  <si>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</si>
  <si>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</si>
  <si>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</si>
  <si>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</si>
  <si>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</si>
  <si>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</si>
  <si>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</si>
  <si>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</si>
  <si>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</si>
  <si>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</si>
  <si>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</si>
  <si>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</si>
  <si>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</si>
  <si>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</si>
  <si>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</si>
  <si>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</si>
  <si>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</si>
  <si>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</si>
  <si>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</si>
  <si>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</si>
  <si>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</si>
  <si>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</si>
  <si>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</si>
  <si>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</si>
  <si>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</si>
  <si>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</si>
  <si>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</si>
  <si>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</si>
  <si>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</si>
  <si>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</si>
  <si>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</si>
  <si>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</si>
  <si>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</si>
  <si>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</si>
  <si>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</si>
  <si>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</si>
  <si>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</si>
  <si>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</si>
  <si>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</si>
  <si>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</si>
  <si>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</si>
  <si>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</si>
  <si>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</si>
  <si>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</si>
  <si>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</si>
  <si>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</si>
  <si>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</si>
  <si>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</si>
  <si>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</si>
  <si>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</si>
  <si>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</si>
  <si>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</si>
  <si>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</si>
  <si>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</si>
  <si>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</si>
  <si>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</si>
  <si>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</si>
  <si>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</si>
  <si>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</si>
  <si>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</si>
  <si>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</si>
  <si>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</si>
  <si>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</si>
  <si>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</si>
  <si>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</si>
  <si>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</si>
  <si>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</si>
  <si>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</si>
  <si>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</si>
  <si>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</si>
  <si>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</si>
  <si>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</si>
  <si>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</si>
  <si>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</si>
  <si>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</si>
  <si>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</si>
  <si>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</si>
  <si>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</si>
  <si>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</si>
  <si>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</si>
  <si>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</si>
  <si>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</si>
  <si>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</si>
  <si>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</si>
  <si>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</si>
  <si>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</si>
  <si>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</si>
  <si>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</si>
  <si>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</si>
  <si>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</si>
  <si>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</si>
  <si>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</si>
  <si>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</si>
  <si>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</si>
  <si>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</si>
  <si>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</si>
  <si>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</si>
  <si>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</si>
  <si>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</si>
  <si>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</si>
  <si>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</si>
  <si>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</si>
  <si>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</si>
  <si>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</si>
  <si>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</si>
  <si>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</si>
  <si>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</si>
  <si>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</si>
  <si>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</si>
  <si>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</si>
  <si>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</si>
  <si>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</si>
  <si>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</si>
  <si>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</si>
  <si>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</si>
  <si>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</si>
  <si>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</si>
  <si>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</si>
  <si>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</si>
  <si>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</si>
  <si>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</si>
  <si>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</si>
  <si>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</si>
  <si>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</si>
  <si>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</si>
  <si>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</si>
  <si>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</si>
  <si>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</si>
  <si>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</si>
  <si>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</si>
  <si>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</si>
  <si>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</si>
  <si>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</si>
  <si>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</si>
  <si>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</si>
  <si>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</si>
  <si>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</si>
  <si>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</si>
  <si>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</si>
  <si>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</si>
  <si>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</si>
  <si>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</si>
  <si>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</si>
  <si>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</si>
  <si>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</si>
  <si>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</si>
  <si>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</si>
  <si>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</si>
  <si>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</si>
  <si>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</si>
  <si>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</si>
  <si>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</si>
  <si>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</si>
  <si>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</si>
  <si>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</si>
  <si>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</si>
  <si>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</si>
  <si>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</si>
  <si>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</si>
  <si>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</si>
  <si>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</si>
  <si>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</si>
  <si>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</si>
  <si>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</si>
  <si>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</si>
  <si>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</si>
  <si>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</si>
  <si>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</si>
  <si>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</si>
  <si>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</si>
  <si>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</si>
  <si>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</si>
  <si>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</si>
  <si>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</si>
  <si>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</si>
  <si>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</si>
  <si>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</si>
  <si>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</si>
  <si>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</si>
  <si>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</si>
  <si>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</si>
  <si>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</si>
  <si>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</si>
  <si>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</si>
  <si>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</si>
  <si>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</si>
  <si>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</si>
  <si>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</si>
  <si>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</si>
  <si>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</si>
  <si>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</si>
  <si>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</si>
  <si>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</si>
  <si>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</si>
  <si>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</si>
  <si>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</si>
  <si>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</si>
  <si>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</si>
  <si>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</si>
  <si>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</si>
  <si>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</si>
  <si>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</si>
  <si>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</si>
  <si>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</si>
  <si>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</si>
  <si>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</si>
  <si>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</si>
  <si>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</si>
  <si>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</si>
  <si>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</si>
  <si>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</si>
  <si>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</si>
  <si>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</si>
  <si>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</si>
  <si>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</si>
  <si>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</si>
  <si>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</si>
  <si>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</si>
  <si>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</si>
  <si>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</si>
  <si>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</si>
  <si>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</si>
  <si>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</si>
  <si>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</si>
  <si>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</si>
  <si>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</si>
  <si>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</si>
  <si>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</si>
  <si>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</si>
  <si>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</si>
  <si>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</si>
  <si>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</si>
  <si>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</si>
  <si>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</si>
  <si>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</si>
  <si>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</si>
  <si>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</si>
  <si>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</si>
  <si>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</si>
  <si>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</si>
  <si>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</si>
  <si>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</si>
  <si>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</si>
  <si>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</si>
  <si>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</si>
  <si>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</si>
  <si>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</si>
  <si>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</si>
  <si>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</si>
  <si>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</si>
  <si>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</si>
  <si>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</si>
  <si>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</si>
  <si>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</si>
  <si>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</si>
  <si>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</si>
  <si>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</si>
  <si>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</si>
  <si>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</si>
  <si>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</si>
  <si>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</si>
  <si>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</si>
  <si>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</si>
  <si>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</si>
  <si>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</si>
  <si>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</si>
  <si>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</si>
  <si>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</si>
  <si>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</si>
  <si>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</si>
  <si>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</si>
  <si>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</si>
  <si>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</si>
  <si>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</si>
  <si>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</si>
  <si>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</si>
  <si>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</si>
  <si>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</si>
  <si>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</si>
  <si>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</si>
  <si>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</si>
  <si>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</si>
  <si>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</si>
  <si>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</si>
  <si>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</si>
  <si>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</si>
  <si>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</si>
  <si>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</si>
  <si>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</si>
  <si>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</si>
  <si>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</si>
  <si>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</si>
  <si>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</si>
  <si>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</si>
  <si>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</si>
  <si>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</si>
  <si>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</si>
  <si>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</si>
  <si>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</si>
  <si>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</si>
  <si>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</si>
  <si>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</si>
  <si>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</si>
  <si>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</si>
  <si>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</si>
  <si>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</si>
  <si>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</si>
  <si>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</si>
  <si>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</si>
  <si>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</si>
  <si>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</si>
  <si>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</si>
  <si>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</si>
  <si>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</si>
  <si>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</si>
  <si>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</si>
  <si>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</si>
  <si>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</si>
  <si>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</si>
  <si>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</si>
  <si>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</si>
  <si>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</si>
  <si>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</si>
  <si>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</si>
  <si>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</si>
  <si>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</si>
  <si>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</si>
  <si>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</si>
  <si>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</si>
  <si>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</si>
  <si>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</si>
  <si>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</si>
  <si>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</si>
  <si>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</si>
  <si>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</si>
  <si>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</si>
  <si>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</si>
  <si>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</si>
  <si>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</si>
  <si>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</si>
  <si>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</si>
  <si>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</si>
  <si>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</si>
  <si>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</si>
  <si>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</si>
  <si>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</si>
  <si>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</si>
  <si>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</si>
  <si>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</si>
  <si>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</si>
  <si>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</si>
  <si>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</si>
  <si>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</si>
  <si>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</si>
  <si>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</si>
  <si>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</si>
  <si>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</si>
  <si>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</si>
  <si>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</si>
  <si>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</si>
  <si>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</si>
  <si>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</si>
  <si>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</si>
  <si>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</si>
  <si>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</si>
  <si>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</si>
  <si>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</si>
  <si>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</si>
  <si>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</si>
  <si>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</si>
  <si>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</si>
  <si>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</si>
  <si>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</si>
  <si>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</si>
  <si>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</si>
  <si>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</si>
  <si>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</si>
  <si>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</si>
  <si>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</si>
  <si>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</si>
  <si>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</si>
  <si>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</si>
  <si>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</si>
  <si>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</si>
  <si>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</si>
  <si>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</si>
  <si>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</si>
  <si>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</si>
  <si>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</si>
  <si>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</si>
  <si>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</si>
  <si>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</si>
  <si>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</si>
  <si>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</si>
  <si>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</si>
  <si>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</si>
  <si>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</si>
  <si>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</si>
  <si>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</si>
  <si>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</si>
  <si>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</si>
  <si>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</si>
  <si>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</si>
  <si>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</si>
  <si>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</si>
  <si>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</si>
  <si>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</si>
  <si>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</si>
  <si>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</si>
  <si>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</si>
  <si>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</si>
  <si>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</si>
  <si>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</si>
  <si>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</si>
  <si>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</si>
  <si>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</si>
  <si>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</si>
  <si>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</si>
  <si>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</si>
  <si>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</si>
  <si>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</si>
  <si>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</si>
  <si>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</si>
  <si>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</si>
  <si>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</si>
  <si>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</si>
  <si>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</si>
  <si>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</si>
  <si>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</si>
  <si>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</si>
  <si>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</si>
  <si>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</si>
  <si>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</si>
  <si>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</si>
  <si>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</si>
  <si>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</si>
  <si>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</si>
  <si>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</si>
  <si>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</si>
  <si>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</si>
  <si>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</si>
  <si>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</si>
  <si>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</si>
  <si>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</si>
  <si>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</si>
  <si>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</si>
  <si>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</si>
  <si>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</si>
  <si>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</si>
  <si>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</si>
  <si>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</si>
  <si>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</si>
  <si>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</si>
  <si>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</si>
  <si>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</si>
  <si>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</si>
  <si>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</si>
  <si>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</si>
  <si>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</si>
  <si>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</si>
  <si>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</si>
  <si>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</si>
  <si>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</si>
  <si>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</si>
  <si>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</si>
  <si>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</si>
  <si>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</si>
  <si>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</si>
  <si>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</si>
  <si>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</si>
  <si>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</si>
  <si>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</si>
  <si>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</si>
  <si>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</si>
  <si>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</si>
  <si>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</si>
  <si>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</si>
  <si>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</si>
  <si>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</si>
  <si>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</si>
  <si>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</si>
  <si>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</si>
  <si>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</si>
  <si>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</si>
  <si>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</si>
  <si>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</si>
  <si>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</si>
  <si>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</si>
  <si>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</si>
  <si>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</si>
  <si>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</si>
  <si>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</si>
  <si>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</si>
  <si>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</si>
  <si>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</si>
  <si>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</si>
  <si>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</si>
  <si>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</si>
  <si>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</si>
  <si>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</si>
  <si>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</si>
  <si>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</si>
  <si>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</si>
  <si>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</si>
  <si>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</si>
  <si>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</si>
  <si>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</si>
  <si>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</si>
  <si>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</si>
  <si>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</si>
  <si>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</si>
  <si>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</si>
  <si>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</si>
  <si>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</si>
  <si>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</si>
  <si>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</si>
  <si>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</si>
  <si>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</si>
  <si>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</si>
  <si>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</si>
  <si>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</si>
  <si>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</si>
  <si>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</si>
  <si>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</si>
  <si>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</si>
  <si>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</si>
  <si>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</si>
  <si>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</si>
  <si>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</si>
  <si>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</si>
  <si>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</si>
  <si>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</si>
  <si>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</si>
  <si>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</si>
  <si>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</si>
  <si>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</si>
  <si>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</si>
  <si>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</si>
  <si>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</si>
  <si>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</si>
  <si>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</si>
  <si>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</si>
  <si>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</si>
  <si>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</si>
  <si>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</si>
  <si>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</si>
  <si>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</si>
  <si>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</si>
  <si>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</si>
  <si>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</si>
  <si>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</si>
  <si>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</si>
  <si>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</si>
  <si>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</si>
  <si>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</si>
  <si>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</si>
  <si>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</si>
  <si>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</si>
  <si>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</si>
  <si>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</si>
  <si>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</si>
  <si>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</si>
  <si>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</si>
  <si>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</si>
  <si>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</si>
  <si>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</si>
  <si>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</si>
  <si>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</si>
  <si>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</si>
  <si>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</si>
  <si>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</si>
  <si>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</si>
  <si>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</si>
  <si>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</si>
  <si>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</si>
  <si>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</si>
  <si>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</si>
  <si>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</si>
  <si>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</si>
  <si>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</si>
  <si>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</si>
  <si>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</si>
  <si>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</si>
  <si>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</si>
  <si>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</si>
  <si>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</si>
  <si>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</si>
  <si>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</si>
  <si>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</si>
  <si>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</si>
  <si>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</si>
  <si>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</si>
  <si>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</si>
  <si>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</si>
  <si>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</si>
  <si>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</si>
  <si>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</si>
  <si>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</si>
  <si>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</si>
  <si>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</si>
  <si>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</si>
  <si>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</si>
  <si>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</si>
  <si>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</si>
  <si>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</si>
  <si>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</si>
  <si>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</si>
  <si>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</si>
  <si>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</si>
  <si>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</si>
  <si>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</si>
  <si>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</si>
  <si>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</si>
  <si>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</si>
  <si>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</si>
  <si>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</si>
  <si>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</si>
  <si>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</si>
  <si>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</si>
  <si>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</si>
  <si>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</si>
  <si>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</si>
  <si>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</si>
  <si>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</si>
  <si>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</si>
  <si>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</si>
  <si>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</si>
  <si>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</si>
  <si>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</si>
  <si>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</si>
  <si>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</si>
  <si>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</si>
  <si>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</si>
  <si>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</si>
  <si>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</si>
  <si>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</si>
  <si>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</si>
  <si>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</si>
  <si>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</si>
  <si>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</si>
  <si>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</si>
  <si>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</si>
  <si>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</si>
  <si>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</si>
  <si>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</si>
  <si>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</si>
  <si>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</si>
  <si>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</si>
  <si>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</si>
  <si>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</si>
  <si>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</si>
  <si>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</si>
  <si>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</si>
  <si>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</si>
  <si>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</si>
  <si>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</si>
  <si>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</si>
  <si>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</si>
  <si>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</si>
  <si>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</si>
  <si>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</si>
  <si>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</si>
  <si>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</si>
  <si>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</si>
  <si>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</si>
  <si>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</si>
  <si>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</si>
  <si>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</si>
  <si>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</si>
  <si>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</si>
  <si>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</si>
  <si>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</si>
  <si>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</si>
  <si>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</si>
  <si>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</si>
  <si>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</si>
  <si>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</si>
  <si>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</si>
  <si>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</si>
  <si>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</si>
  <si>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</si>
  <si>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</si>
  <si>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</si>
  <si>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</si>
  <si>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</si>
  <si>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</si>
  <si>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</si>
  <si>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</si>
  <si>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</si>
  <si>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</si>
  <si>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</si>
  <si>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</si>
  <si>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</si>
  <si>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</si>
  <si>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</si>
  <si>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</si>
  <si>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</si>
  <si>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</si>
  <si>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</si>
  <si>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</si>
  <si>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</si>
  <si>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</si>
  <si>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</si>
  <si>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</si>
  <si>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</si>
  <si>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</si>
  <si>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</si>
  <si>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</si>
  <si>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</si>
  <si>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</si>
  <si>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</si>
  <si>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</si>
  <si>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</si>
  <si>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</si>
  <si>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</si>
  <si>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</si>
  <si>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</si>
  <si>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</si>
  <si>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</si>
  <si>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</si>
  <si>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</si>
  <si>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</si>
  <si>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</si>
  <si>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</si>
  <si>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</si>
  <si>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</si>
  <si>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</si>
  <si>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</si>
  <si>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</si>
  <si>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</si>
  <si>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</si>
  <si>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</si>
  <si>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</si>
  <si>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</si>
  <si>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</si>
  <si>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</si>
  <si>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</si>
  <si>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</si>
  <si>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</si>
  <si>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</si>
  <si>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</si>
  <si>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</si>
  <si>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</si>
  <si>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</si>
  <si>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</si>
  <si>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</si>
  <si>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</si>
  <si>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</si>
  <si>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</si>
  <si>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</si>
  <si>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</si>
  <si>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</si>
  <si>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</si>
  <si>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</si>
  <si>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</si>
  <si>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</si>
  <si>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</si>
  <si>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</si>
  <si>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</si>
  <si>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</si>
  <si>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</si>
  <si>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</si>
  <si>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</si>
  <si>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</si>
  <si>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</si>
  <si>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</si>
  <si>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</si>
  <si>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</si>
  <si>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</si>
  <si>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</si>
  <si>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</si>
  <si>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</si>
  <si>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</si>
  <si>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</si>
  <si>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</si>
  <si>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</si>
  <si>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</si>
  <si>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</si>
  <si>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</si>
  <si>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</si>
  <si>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</si>
  <si>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</si>
  <si>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</si>
  <si>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</si>
  <si>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</si>
  <si>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</si>
  <si>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</si>
  <si>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</si>
  <si>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</si>
  <si>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</si>
  <si>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</si>
  <si>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</si>
  <si>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</si>
  <si>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</si>
  <si>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</si>
  <si>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</si>
  <si>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</si>
  <si>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</si>
  <si>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</si>
  <si>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</si>
  <si>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</si>
  <si>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</si>
  <si>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</si>
  <si>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</si>
  <si>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</si>
  <si>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</si>
  <si>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</si>
  <si>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</si>
  <si>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</si>
  <si>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</si>
  <si>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</si>
  <si>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</si>
  <si>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</si>
  <si>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</si>
  <si>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</si>
  <si>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</si>
  <si>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</si>
  <si>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</si>
  <si>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</si>
  <si>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</si>
  <si>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</si>
  <si>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</si>
  <si>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</si>
  <si>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</si>
  <si>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</si>
  <si>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</si>
  <si>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</si>
  <si>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</si>
  <si>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</si>
  <si>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</si>
  <si>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</si>
  <si>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</si>
  <si>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</si>
  <si>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</si>
  <si>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</si>
  <si>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</si>
  <si>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</si>
  <si>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</si>
  <si>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</si>
  <si>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</si>
  <si>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</si>
  <si>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</si>
  <si>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</si>
  <si>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</si>
  <si>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</si>
  <si>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</si>
  <si>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</si>
  <si>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</si>
  <si>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</si>
  <si>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</si>
  <si>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</si>
  <si>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</si>
  <si>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</si>
  <si>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</si>
  <si>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</si>
  <si>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</si>
  <si>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</si>
  <si>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</si>
  <si>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</si>
  <si>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</si>
  <si>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</si>
  <si>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</si>
  <si>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</si>
  <si>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</si>
  <si>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</si>
  <si>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</si>
  <si>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</si>
  <si>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</si>
  <si>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</si>
  <si>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</si>
  <si>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</si>
  <si>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</si>
  <si>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</si>
  <si>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</si>
  <si>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</si>
  <si>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</si>
  <si>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</si>
  <si>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</si>
  <si>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</si>
  <si>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</si>
  <si>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</si>
  <si>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</si>
  <si>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</si>
  <si>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</si>
  <si>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</si>
  <si>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</si>
  <si>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</si>
  <si>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</si>
  <si>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</si>
  <si>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</si>
  <si>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</si>
  <si>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</si>
  <si>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</si>
  <si>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</si>
  <si>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</si>
  <si>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</si>
  <si>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</si>
  <si>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</si>
  <si>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</si>
  <si>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</si>
  <si>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</si>
  <si>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</si>
  <si>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</si>
  <si>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</si>
  <si>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</si>
  <si>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</si>
  <si>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</si>
  <si>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</si>
  <si>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</si>
  <si>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</si>
  <si>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</si>
  <si>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</si>
  <si>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</si>
  <si>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</si>
  <si>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</si>
  <si>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</si>
  <si>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</si>
  <si>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</si>
  <si>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</si>
  <si>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</si>
  <si>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</si>
  <si>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</si>
  <si>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</si>
  <si>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</si>
  <si>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</si>
  <si>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</si>
  <si>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</si>
  <si>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</si>
  <si>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</si>
  <si>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</si>
  <si>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</si>
  <si>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</si>
  <si>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</si>
  <si>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</si>
  <si>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</si>
  <si>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</si>
  <si>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</si>
  <si>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</si>
  <si>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</si>
  <si>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</si>
  <si>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</si>
  <si>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</si>
  <si>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</si>
  <si>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</si>
  <si>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</si>
  <si>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</si>
  <si>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</si>
  <si>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</si>
  <si>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</si>
  <si>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</si>
  <si>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</si>
  <si>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</si>
  <si>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</si>
  <si>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</si>
  <si>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</si>
  <si>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</si>
  <si>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</si>
  <si>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</si>
  <si>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</si>
  <si>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</si>
  <si>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</si>
  <si>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</si>
  <si>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</si>
  <si>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</si>
  <si>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</si>
  <si>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</si>
  <si>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</si>
  <si>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</si>
  <si>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</si>
  <si>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</si>
  <si>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</si>
  <si>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</si>
  <si>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</si>
  <si>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</si>
  <si>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</si>
  <si>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</si>
  <si>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</si>
  <si>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</si>
  <si>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</si>
  <si>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</si>
  <si>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</si>
  <si>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</si>
  <si>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</si>
  <si>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</si>
  <si>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</si>
  <si>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</si>
  <si>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</si>
  <si>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</si>
  <si>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</si>
  <si>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</si>
  <si>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</si>
  <si>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</si>
  <si>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</si>
  <si>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</si>
  <si>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</si>
  <si>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</si>
  <si>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</si>
  <si>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</si>
  <si>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</si>
  <si>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</si>
  <si>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</si>
  <si>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</si>
  <si>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</si>
  <si>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</si>
  <si>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</si>
  <si>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</si>
  <si>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</si>
  <si>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</si>
  <si>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</si>
  <si>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</si>
  <si>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</si>
  <si>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</si>
  <si>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</si>
  <si>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</si>
  <si>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</si>
  <si>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</si>
  <si>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</si>
  <si>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</si>
  <si>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</si>
  <si>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</si>
  <si>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</si>
  <si>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</si>
  <si>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</si>
  <si>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</si>
  <si>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</si>
  <si>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</si>
  <si>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</si>
  <si>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</si>
  <si>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</si>
  <si>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</si>
  <si>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</si>
  <si>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</si>
  <si>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</si>
  <si>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</si>
  <si>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</si>
  <si>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</si>
  <si>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</si>
  <si>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</si>
  <si>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</si>
  <si>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</si>
  <si>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</si>
  <si>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</si>
  <si>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</si>
  <si>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</si>
  <si>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</si>
  <si>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</si>
  <si>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</si>
  <si>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</si>
  <si>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</si>
  <si>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</si>
  <si>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</si>
  <si>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</si>
  <si>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</si>
  <si>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</si>
  <si>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</si>
  <si>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</si>
  <si>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</si>
  <si>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</si>
  <si>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</si>
  <si>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</si>
  <si>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</si>
  <si>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</si>
  <si>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</si>
  <si>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</si>
  <si>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</si>
  <si>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</si>
  <si>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</si>
  <si>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</si>
  <si>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</si>
  <si>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</si>
  <si>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</si>
  <si>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</si>
  <si>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</si>
  <si>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</si>
  <si>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</si>
  <si>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</si>
  <si>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</si>
  <si>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</si>
  <si>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</si>
  <si>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</si>
  <si>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</si>
  <si>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</si>
  <si>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</si>
  <si>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</si>
  <si>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</si>
  <si>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</si>
  <si>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</si>
  <si>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</si>
  <si>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</si>
  <si>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</si>
  <si>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</si>
  <si>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</si>
  <si>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</si>
  <si>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</si>
  <si>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</si>
  <si>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</si>
  <si>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</si>
  <si>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</si>
  <si>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</si>
  <si>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</si>
  <si>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</si>
  <si>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</si>
  <si>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</si>
  <si>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</si>
  <si>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</si>
  <si>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</si>
  <si>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</si>
  <si>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</si>
  <si>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</si>
  <si>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</si>
  <si>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</si>
  <si>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</si>
  <si>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</si>
  <si>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</si>
  <si>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</si>
  <si>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</si>
  <si>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</si>
  <si>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</si>
  <si>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</si>
  <si>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</si>
  <si>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</si>
  <si>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</si>
  <si>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</si>
  <si>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</si>
  <si>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</si>
  <si>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</si>
  <si>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</si>
  <si>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</si>
  <si>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</si>
  <si>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</si>
  <si>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</si>
  <si>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</si>
  <si>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</si>
  <si>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</si>
  <si>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</si>
  <si>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</si>
  <si>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</si>
  <si>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</si>
  <si>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</si>
  <si>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</si>
  <si>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</si>
  <si>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</si>
  <si>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</si>
  <si>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</si>
  <si>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</si>
  <si>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</si>
  <si>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</si>
  <si>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</si>
  <si>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</si>
  <si>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</si>
  <si>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</si>
  <si>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</si>
  <si>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</si>
  <si>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</si>
  <si>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</si>
  <si>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</si>
  <si>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</si>
  <si>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</si>
  <si>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</si>
  <si>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</si>
  <si>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</si>
  <si>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</si>
  <si>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</si>
  <si>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</si>
  <si>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</si>
  <si>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</si>
  <si>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</si>
  <si>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</si>
  <si>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</si>
  <si>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</si>
  <si>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</si>
  <si>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</si>
  <si>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</si>
  <si>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</si>
  <si>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</si>
  <si>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</si>
  <si>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</si>
  <si>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</si>
  <si>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</si>
  <si>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</si>
  <si>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</si>
  <si>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</si>
  <si>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</si>
  <si>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</si>
  <si>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</si>
  <si>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</si>
  <si>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</si>
  <si>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</si>
  <si>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</si>
  <si>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</si>
  <si>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</si>
  <si>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</si>
  <si>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</si>
  <si>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</si>
  <si>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</si>
  <si>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</si>
  <si>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</si>
  <si>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</si>
  <si>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</si>
  <si>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</si>
  <si>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</si>
  <si>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</si>
  <si>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</si>
  <si>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</si>
  <si>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</si>
  <si>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</si>
  <si>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</si>
  <si>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</si>
  <si>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</si>
  <si>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</si>
  <si>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</si>
  <si>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</si>
  <si>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</si>
  <si>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</si>
  <si>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</si>
  <si>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</si>
  <si>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</si>
  <si>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</si>
  <si>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</si>
  <si>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</si>
  <si>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</si>
  <si>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</si>
  <si>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</si>
  <si>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</si>
  <si>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</si>
  <si>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</si>
  <si>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</si>
  <si>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</si>
  <si>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</si>
  <si>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</si>
  <si>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</si>
  <si>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</si>
  <si>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</si>
  <si>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</si>
  <si>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</si>
  <si>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</si>
  <si>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</si>
  <si>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</si>
  <si>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</si>
  <si>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</si>
  <si>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</si>
  <si>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</si>
  <si>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</si>
  <si>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</si>
  <si>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</si>
  <si>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</si>
  <si>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</si>
  <si>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</si>
  <si>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</si>
  <si>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</si>
  <si>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</si>
  <si>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</si>
  <si>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</si>
  <si>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</si>
  <si>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</si>
  <si>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</si>
  <si>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</si>
  <si>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</si>
  <si>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</si>
  <si>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</si>
  <si>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</si>
  <si>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</si>
  <si>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</si>
  <si>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</si>
  <si>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</si>
  <si>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</si>
  <si>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</si>
  <si>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</si>
  <si>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</si>
  <si>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</si>
  <si>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</si>
  <si>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</si>
  <si>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</si>
  <si>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</si>
  <si>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</si>
  <si>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</si>
  <si>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</si>
  <si>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</si>
  <si>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</si>
  <si>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</si>
  <si>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</si>
  <si>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</si>
  <si>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</si>
  <si>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</si>
  <si>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</si>
  <si>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</si>
  <si>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</si>
  <si>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</si>
  <si>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</si>
  <si>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</si>
  <si>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</si>
  <si>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</si>
  <si>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</si>
  <si>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</si>
  <si>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</si>
  <si>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</si>
  <si>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</si>
  <si>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</si>
  <si>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</si>
  <si>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</si>
  <si>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</si>
  <si>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</si>
  <si>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</si>
  <si>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</si>
  <si>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</si>
  <si>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</si>
  <si>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</si>
  <si>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</si>
  <si>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</si>
  <si>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</si>
  <si>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</si>
  <si>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</si>
  <si>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</si>
  <si>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</si>
  <si>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</si>
  <si>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</si>
  <si>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</si>
  <si>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</si>
  <si>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</si>
  <si>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</si>
  <si>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</si>
  <si>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</si>
  <si>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</si>
  <si>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</si>
  <si>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</si>
  <si>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</si>
  <si>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</si>
  <si>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</si>
  <si>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</si>
  <si>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</si>
  <si>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</si>
  <si>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</si>
  <si>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</si>
  <si>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</si>
  <si>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</si>
  <si>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</si>
  <si>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</si>
  <si>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</si>
  <si>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</si>
  <si>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</si>
  <si>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</si>
  <si>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</si>
  <si>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</si>
  <si>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</si>
  <si>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</si>
  <si>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</si>
  <si>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</si>
  <si>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</si>
  <si>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</si>
  <si>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</si>
  <si>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</si>
  <si>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</si>
  <si>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</si>
  <si>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</si>
  <si>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</si>
  <si>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</si>
  <si>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</si>
  <si>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</si>
  <si>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</si>
  <si>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</si>
  <si>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</si>
  <si>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</si>
  <si>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</si>
  <si>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</si>
  <si>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</si>
  <si>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</si>
  <si>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</si>
  <si>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</si>
  <si>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</si>
  <si>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</si>
  <si>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</si>
  <si>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</si>
  <si>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</si>
  <si>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</si>
  <si>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</si>
  <si>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</si>
  <si>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</si>
  <si>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</si>
  <si>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</si>
  <si>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</si>
  <si>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</si>
  <si>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</si>
  <si>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</si>
  <si>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</si>
  <si>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</si>
  <si>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</si>
  <si>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</si>
  <si>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</si>
  <si>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</si>
  <si>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</si>
  <si>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</si>
  <si>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</si>
  <si>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</si>
  <si>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</si>
  <si>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</si>
  <si>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</si>
  <si>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</si>
  <si>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</si>
  <si>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</si>
  <si>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</si>
  <si>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</si>
  <si>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</si>
  <si>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</si>
  <si>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</si>
  <si>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</si>
  <si>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</si>
  <si>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</si>
  <si>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</si>
  <si>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</si>
  <si>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</si>
  <si>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</si>
  <si>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</si>
  <si>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</si>
  <si>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</si>
  <si>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</si>
  <si>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</si>
  <si>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</si>
  <si>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</si>
  <si>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</si>
  <si>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</si>
  <si>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</si>
  <si>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</si>
  <si>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</si>
  <si>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</si>
  <si>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</si>
  <si>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</si>
  <si>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</si>
  <si>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</si>
  <si>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</si>
  <si>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</si>
  <si>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</si>
  <si>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</si>
  <si>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</si>
  <si>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</si>
  <si>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</si>
  <si>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</si>
  <si>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</si>
  <si>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</si>
  <si>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</si>
  <si>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</si>
  <si>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</si>
  <si>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</si>
  <si>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</si>
  <si>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</si>
  <si>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</si>
  <si>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</si>
  <si>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</si>
  <si>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</si>
  <si>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</si>
  <si>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</si>
  <si>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</si>
  <si>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</si>
  <si>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</si>
  <si>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</si>
  <si>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</si>
  <si>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</si>
  <si>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</si>
  <si>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</si>
  <si>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</si>
  <si>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</si>
  <si>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</si>
  <si>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</si>
  <si>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</si>
  <si>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</si>
  <si>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</si>
  <si>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</si>
  <si>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</si>
  <si>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</si>
  <si>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</si>
  <si>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</si>
  <si>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</si>
  <si>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</si>
  <si>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</si>
  <si>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</si>
  <si>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</si>
  <si>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</si>
  <si>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</si>
  <si>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</si>
  <si>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</si>
  <si>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</si>
  <si>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</si>
  <si>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</si>
  <si>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</si>
  <si>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</si>
  <si>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</si>
  <si>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</si>
  <si>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</si>
  <si>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</si>
  <si>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</si>
  <si>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</si>
  <si>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</si>
  <si>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</si>
  <si>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</si>
  <si>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</si>
  <si>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</si>
  <si>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</si>
  <si>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</si>
  <si>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</si>
  <si>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</si>
  <si>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</si>
  <si>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</si>
  <si>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</si>
  <si>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</si>
  <si>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</si>
  <si>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</si>
  <si>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</si>
  <si>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</si>
  <si>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</si>
  <si>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</si>
  <si>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</si>
  <si>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</si>
  <si>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</si>
  <si>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</si>
  <si>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</si>
  <si>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</si>
  <si>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</si>
  <si>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</si>
  <si>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</si>
  <si>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</si>
  <si>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</si>
  <si>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</si>
  <si>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</si>
  <si>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</si>
  <si>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</si>
  <si>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</si>
  <si>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</si>
  <si>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</si>
  <si>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</si>
  <si>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</si>
  <si>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</si>
  <si>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</si>
  <si>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</si>
  <si>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</si>
  <si>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</si>
  <si>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</si>
  <si>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</si>
  <si>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</si>
  <si>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</si>
  <si>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</si>
  <si>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</si>
  <si>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</si>
  <si>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</si>
  <si>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</si>
  <si>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</si>
  <si>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</si>
  <si>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</si>
  <si>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</si>
  <si>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</si>
  <si>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</si>
  <si>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</si>
  <si>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</si>
  <si>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</si>
  <si>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</si>
  <si>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</si>
  <si>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</si>
  <si>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</si>
  <si>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</si>
  <si>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</si>
  <si>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</si>
  <si>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</si>
  <si>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</si>
  <si>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</si>
  <si>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</si>
  <si>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</si>
  <si>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</si>
  <si>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</si>
  <si>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</si>
  <si>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</si>
  <si>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</si>
  <si>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</si>
  <si>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</si>
  <si>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</si>
  <si>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</si>
  <si>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</si>
  <si>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</si>
  <si>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</si>
  <si>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</si>
  <si>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</si>
  <si>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</si>
  <si>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</si>
  <si>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</si>
  <si>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</si>
  <si>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</si>
  <si>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</si>
  <si>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</si>
  <si>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</si>
  <si>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</si>
  <si>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</si>
  <si>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</si>
  <si>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</si>
  <si>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</si>
  <si>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</si>
  <si>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</si>
  <si>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</si>
  <si>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</si>
  <si>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</si>
  <si>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</si>
  <si>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</si>
  <si>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</si>
  <si>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</si>
  <si>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</si>
  <si>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</si>
  <si>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</si>
  <si>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</si>
  <si>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</si>
  <si>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</si>
  <si>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</si>
  <si>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</si>
  <si>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</si>
  <si>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</si>
  <si>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</si>
  <si>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</si>
  <si>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</si>
  <si>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</si>
  <si>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</si>
  <si>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</si>
  <si>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</si>
  <si>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</si>
  <si>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</si>
  <si>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</si>
  <si>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</si>
  <si>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</si>
  <si>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</si>
  <si>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</si>
  <si>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</si>
  <si>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</si>
  <si>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</si>
  <si>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</si>
  <si>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</si>
  <si>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</si>
  <si>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</si>
  <si>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</si>
  <si>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</si>
  <si>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</si>
  <si>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</si>
  <si>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</si>
  <si>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</si>
  <si>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</si>
  <si>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</si>
  <si>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</si>
  <si>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</si>
  <si>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</si>
  <si>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</si>
  <si>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</si>
  <si>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</si>
  <si>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</si>
  <si>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</si>
  <si>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</si>
  <si>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</si>
  <si>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</si>
  <si>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</si>
  <si>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</si>
  <si>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</si>
  <si>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</si>
  <si>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</si>
  <si>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</si>
  <si>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</si>
  <si>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</si>
  <si>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</si>
  <si>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</si>
  <si>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</si>
  <si>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</si>
  <si>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</si>
  <si>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</si>
  <si>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</si>
  <si>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</si>
  <si>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</si>
  <si>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</si>
  <si>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</si>
  <si>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</si>
  <si>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</si>
  <si>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</si>
  <si>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</si>
  <si>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</si>
  <si>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</si>
  <si>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</si>
  <si>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</si>
  <si>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</si>
  <si>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</si>
  <si>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</si>
  <si>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</si>
  <si>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</si>
  <si>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</si>
  <si>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</si>
  <si>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</si>
  <si>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</si>
  <si>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</si>
  <si>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</si>
  <si>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</si>
  <si>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</si>
  <si>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</si>
  <si>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</si>
  <si>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</si>
  <si>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</si>
  <si>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</si>
  <si>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</si>
  <si>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</si>
  <si>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</si>
  <si>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</si>
  <si>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</si>
  <si>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</si>
  <si>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</si>
  <si>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</si>
  <si>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</si>
  <si>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</si>
  <si>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</si>
  <si>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</si>
  <si>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</si>
  <si>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</si>
  <si>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</si>
  <si>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</si>
  <si>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</si>
  <si>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</si>
  <si>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</si>
  <si>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</si>
  <si>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</si>
  <si>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</si>
  <si>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</si>
  <si>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</si>
  <si>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</si>
  <si>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</si>
  <si>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</si>
  <si>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</si>
  <si>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</si>
  <si>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</si>
  <si>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</si>
  <si>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</si>
  <si>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</si>
  <si>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</si>
  <si>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</si>
  <si>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</si>
  <si>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</si>
  <si>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</si>
  <si>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</si>
  <si>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</si>
  <si>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</si>
  <si>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</si>
  <si>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</si>
  <si>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</si>
  <si>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</si>
  <si>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</si>
  <si>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</si>
  <si>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</si>
  <si>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</si>
  <si>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</si>
  <si>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</si>
  <si>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</si>
  <si>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</si>
  <si>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</si>
  <si>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</si>
  <si>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</si>
  <si>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</si>
  <si>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</si>
  <si>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</si>
  <si>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</si>
  <si>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</si>
  <si>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</si>
  <si>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</si>
  <si>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</si>
  <si>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</si>
  <si>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</si>
  <si>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</si>
  <si>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</si>
  <si>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</si>
  <si>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</si>
  <si>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</si>
  <si>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</si>
  <si>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</si>
  <si>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</si>
  <si>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</si>
  <si>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</si>
  <si>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</si>
  <si>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</si>
  <si>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</si>
  <si>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</si>
  <si>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</si>
  <si>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</si>
  <si>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</si>
  <si>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</si>
  <si>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</si>
  <si>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</si>
  <si>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</si>
  <si>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</si>
  <si>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</si>
  <si>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</si>
  <si>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</si>
  <si>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</si>
  <si>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</si>
  <si>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</si>
  <si>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</si>
  <si>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</si>
  <si>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</si>
  <si>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</si>
  <si>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</si>
  <si>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</si>
  <si>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</si>
  <si>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</si>
  <si>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</si>
  <si>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</si>
  <si>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</si>
  <si>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</si>
  <si>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</si>
  <si>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</si>
  <si>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</si>
  <si>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</si>
  <si>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</si>
  <si>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</si>
  <si>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</si>
  <si>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</si>
  <si>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</si>
  <si>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</si>
  <si>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</si>
  <si>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</si>
  <si>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</si>
  <si>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</si>
  <si>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</si>
  <si>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</si>
  <si>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</si>
  <si>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</si>
  <si>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</si>
  <si>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</si>
  <si>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</si>
  <si>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</si>
  <si>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</si>
  <si>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</si>
  <si>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</si>
  <si>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</si>
  <si>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</si>
  <si>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</si>
  <si>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</si>
  <si>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</si>
  <si>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</si>
  <si>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</si>
  <si>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</si>
  <si>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</si>
  <si>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</si>
  <si>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</si>
  <si>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</si>
  <si>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</si>
  <si>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</si>
  <si>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</si>
  <si>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</si>
  <si>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</si>
  <si>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</si>
  <si>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</si>
  <si>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</si>
  <si>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</si>
  <si>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</si>
  <si>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</si>
  <si>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</si>
  <si>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</si>
  <si>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</si>
  <si>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</si>
  <si>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</si>
  <si>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</si>
  <si>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</si>
  <si>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</si>
  <si>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</si>
  <si>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</si>
  <si>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</si>
  <si>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</si>
  <si>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</si>
  <si>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</si>
  <si>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</si>
  <si>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</si>
  <si>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</si>
  <si>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</si>
  <si>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</si>
  <si>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</si>
  <si>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</si>
  <si>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</si>
  <si>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</si>
  <si>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</si>
  <si>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</si>
  <si>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</si>
  <si>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</si>
  <si>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</si>
  <si>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</si>
  <si>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</si>
  <si>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</si>
  <si>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</si>
  <si>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</si>
  <si>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</si>
  <si>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</si>
  <si>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</si>
  <si>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</si>
  <si>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</si>
  <si>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</si>
  <si>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</si>
  <si>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</si>
  <si>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</si>
  <si>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</si>
  <si>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</si>
  <si>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</si>
  <si>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</si>
  <si>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</si>
  <si>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</si>
  <si>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</si>
  <si>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</si>
  <si>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</si>
  <si>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</si>
  <si>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</si>
  <si>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</si>
  <si>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</si>
  <si>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</si>
  <si>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</si>
  <si>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</si>
  <si>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</si>
  <si>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</si>
  <si>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</si>
  <si>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</si>
  <si>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</si>
  <si>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</si>
  <si>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</si>
  <si>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</si>
  <si>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</si>
  <si>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</si>
  <si>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</si>
  <si>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</si>
  <si>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</si>
  <si>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</si>
  <si>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</si>
  <si>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</si>
  <si>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</si>
  <si>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</si>
  <si>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</si>
  <si>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</si>
  <si>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</si>
  <si>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</si>
  <si>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</si>
  <si>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</si>
  <si>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</si>
  <si>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</si>
  <si>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</si>
  <si>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</si>
  <si>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</si>
  <si>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</si>
  <si>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</si>
  <si>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</si>
  <si>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</si>
  <si>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</si>
  <si>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</si>
  <si>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</si>
  <si>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</si>
  <si>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</si>
  <si>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</si>
  <si>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</si>
  <si>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</si>
  <si>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</si>
  <si>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</si>
  <si>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</si>
  <si>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</si>
  <si>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</si>
  <si>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</si>
  <si>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</si>
  <si>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</si>
  <si>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</si>
  <si>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</si>
  <si>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</si>
  <si>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</si>
  <si>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</si>
  <si>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</si>
  <si>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</si>
  <si>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</si>
  <si>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</si>
  <si>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</si>
  <si>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</si>
  <si>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</si>
  <si>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</si>
  <si>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</si>
  <si>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</si>
  <si>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</si>
  <si>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</si>
  <si>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</si>
  <si>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</si>
  <si>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</si>
  <si>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</si>
  <si>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</si>
  <si>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</si>
  <si>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</si>
  <si>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</si>
  <si>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</si>
  <si>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</si>
  <si>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</si>
  <si>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</si>
  <si>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</si>
  <si>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</si>
  <si>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</si>
  <si>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</si>
  <si>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</si>
  <si>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</si>
  <si>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</si>
  <si>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</si>
  <si>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</si>
  <si>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</si>
  <si>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</si>
  <si>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</si>
  <si>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</si>
  <si>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</si>
  <si>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</si>
  <si>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</si>
  <si>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</si>
  <si>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</si>
  <si>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</si>
  <si>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</si>
  <si>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</si>
  <si>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</si>
  <si>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</si>
  <si>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</si>
  <si>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</si>
  <si>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</si>
  <si>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</si>
  <si>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</si>
  <si>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</si>
  <si>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</si>
  <si>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</si>
  <si>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</si>
  <si>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</si>
  <si>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</si>
  <si>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</si>
  <si>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</si>
  <si>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</si>
  <si>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</si>
  <si>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</si>
  <si>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</si>
  <si>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</si>
  <si>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</si>
  <si>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</si>
  <si>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</si>
  <si>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</si>
  <si>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</si>
  <si>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</si>
  <si>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</si>
  <si>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</si>
  <si>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</si>
  <si>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</si>
  <si>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</si>
  <si>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</si>
  <si>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</si>
  <si>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</si>
  <si>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</si>
  <si>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</si>
  <si>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</si>
  <si>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</si>
  <si>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</si>
  <si>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</si>
  <si>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</si>
  <si>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</si>
  <si>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</si>
  <si>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</si>
  <si>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</si>
  <si>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</si>
  <si>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</si>
  <si>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</si>
  <si>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</si>
  <si>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</si>
  <si>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</si>
  <si>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</si>
  <si>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</si>
  <si>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</si>
  <si>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</si>
  <si>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</si>
  <si>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</si>
  <si>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</si>
  <si>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</si>
  <si>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</si>
  <si>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</si>
  <si>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</si>
  <si>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</si>
  <si>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</si>
  <si>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</si>
  <si>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</si>
  <si>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</si>
  <si>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</si>
  <si>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</si>
  <si>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</si>
  <si>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</si>
  <si>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</si>
  <si>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</si>
  <si>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</si>
  <si>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</si>
  <si>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</si>
  <si>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</si>
  <si>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</si>
  <si>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</si>
  <si>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</si>
  <si>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</si>
  <si>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</si>
  <si>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</si>
  <si>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</si>
  <si>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</si>
  <si>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</si>
  <si>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</si>
  <si>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</si>
  <si>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</si>
  <si>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</si>
  <si>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</si>
  <si>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</si>
  <si>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</si>
  <si>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</si>
  <si>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</si>
  <si>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</si>
  <si>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</si>
  <si>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</si>
  <si>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</si>
  <si>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</si>
  <si>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</si>
  <si>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</si>
  <si>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</si>
  <si>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</si>
  <si>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</si>
  <si>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</si>
  <si>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</si>
  <si>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</si>
  <si>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</si>
  <si>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</si>
  <si>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</si>
  <si>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</si>
  <si>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</si>
  <si>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</si>
  <si>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</si>
  <si>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</si>
  <si>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</si>
  <si>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</si>
  <si>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</si>
  <si>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</si>
  <si>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</si>
  <si>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</si>
  <si>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</si>
  <si>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</si>
  <si>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</si>
  <si>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</si>
  <si>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</si>
  <si>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</si>
  <si>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</si>
  <si>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</si>
  <si>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</si>
  <si>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</si>
  <si>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</si>
  <si>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</si>
  <si>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</si>
  <si>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</si>
  <si>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</si>
  <si>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</si>
  <si>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</si>
  <si>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</si>
  <si>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</si>
  <si>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</si>
  <si>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</si>
  <si>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</si>
  <si>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</si>
  <si>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</si>
  <si>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</si>
  <si>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</si>
  <si>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</si>
  <si>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</si>
  <si>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</si>
  <si>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</si>
  <si>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</si>
  <si>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</si>
  <si>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</si>
  <si>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</si>
  <si>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</si>
  <si>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</si>
  <si>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</si>
  <si>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</si>
  <si>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</si>
  <si>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</si>
  <si>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</si>
  <si>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</si>
  <si>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</si>
  <si>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</si>
  <si>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</si>
  <si>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</si>
  <si>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</si>
  <si>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</si>
  <si>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</si>
  <si>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</si>
  <si>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</si>
  <si>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</si>
  <si>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</si>
  <si>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</si>
  <si>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</si>
  <si>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</si>
  <si>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</si>
  <si>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</si>
  <si>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</si>
  <si>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</si>
  <si>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</si>
  <si>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</si>
  <si>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</si>
  <si>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</si>
  <si>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</si>
  <si>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</si>
  <si>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</si>
  <si>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</si>
  <si>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</si>
  <si>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</si>
  <si>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</si>
  <si>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</si>
  <si>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</si>
  <si>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</si>
  <si>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</si>
  <si>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</si>
  <si>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</si>
  <si>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</si>
  <si>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</si>
  <si>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</si>
  <si>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</si>
  <si>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</si>
  <si>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</si>
  <si>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</si>
  <si>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</si>
  <si>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</si>
  <si>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</si>
  <si>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</si>
  <si>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</si>
  <si>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</si>
  <si>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</si>
  <si>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</si>
  <si>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</si>
  <si>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</si>
  <si>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</si>
  <si>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</si>
  <si>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</si>
  <si>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</si>
  <si>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</si>
  <si>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</si>
  <si>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</si>
  <si>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</si>
  <si>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</si>
  <si>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</si>
  <si>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</si>
  <si>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</si>
  <si>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</si>
  <si>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</si>
  <si>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</si>
  <si>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</si>
  <si>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</si>
  <si>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</si>
  <si>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</si>
  <si>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</si>
  <si>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</si>
  <si>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</si>
  <si>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</si>
  <si>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</si>
  <si>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</si>
  <si>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</si>
  <si>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</si>
  <si>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</si>
  <si>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</si>
  <si>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</si>
  <si>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</si>
  <si>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</si>
  <si>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</si>
  <si>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</si>
  <si>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</si>
  <si>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</si>
  <si>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</si>
  <si>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</si>
  <si>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</si>
  <si>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</si>
  <si>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</si>
  <si>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</si>
  <si>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</si>
  <si>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</si>
  <si>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</si>
  <si>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</si>
  <si>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</si>
  <si>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</si>
  <si>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</si>
  <si>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</si>
  <si>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</si>
  <si>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</si>
  <si>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</si>
  <si>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</si>
  <si>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</si>
  <si>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</si>
  <si>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</si>
  <si>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</si>
  <si>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</si>
  <si>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</si>
  <si>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</si>
  <si>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</si>
  <si>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</si>
  <si>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</si>
  <si>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</si>
  <si>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</si>
  <si>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</si>
  <si>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</si>
  <si>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</si>
  <si>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</si>
  <si>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</si>
  <si>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</si>
  <si>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</si>
  <si>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</si>
  <si>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</si>
  <si>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</si>
  <si>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</si>
  <si>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</si>
  <si>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</si>
  <si>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</si>
  <si>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</si>
  <si>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</si>
  <si>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</si>
  <si>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</si>
  <si>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</si>
  <si>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</si>
  <si>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</si>
  <si>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</si>
  <si>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</si>
  <si>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</si>
  <si>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</si>
  <si>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</si>
  <si>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</si>
  <si>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</si>
  <si>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</si>
  <si>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</si>
  <si>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</si>
  <si>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</si>
  <si>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</si>
  <si>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</si>
  <si>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</si>
  <si>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</si>
  <si>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</si>
  <si>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</si>
  <si>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</si>
  <si>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</si>
  <si>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</si>
  <si>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</si>
  <si>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</si>
  <si>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</si>
  <si>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</si>
  <si>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</si>
  <si>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</si>
  <si>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</si>
  <si>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</si>
  <si>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</si>
  <si>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</si>
  <si>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</si>
  <si>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</si>
  <si>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</si>
  <si>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</si>
  <si>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</si>
  <si>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</si>
  <si>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</si>
  <si>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</si>
  <si>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</si>
  <si>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</si>
  <si>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</si>
  <si>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</si>
  <si>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</si>
  <si>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</si>
  <si>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</si>
  <si>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</si>
  <si>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</si>
  <si>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</si>
  <si>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</si>
  <si>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</si>
  <si>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</si>
  <si>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</si>
  <si>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</si>
  <si>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</si>
  <si>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</si>
  <si>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</si>
  <si>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</si>
  <si>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</si>
  <si>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</si>
  <si>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</si>
  <si>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</si>
  <si>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</si>
  <si>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</si>
  <si>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</si>
  <si>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</si>
  <si>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</si>
  <si>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</si>
  <si>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</si>
  <si>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</si>
  <si>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</si>
  <si>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</si>
  <si>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</si>
  <si>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</si>
  <si>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</si>
  <si>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</si>
  <si>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</si>
  <si>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</si>
  <si>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</si>
  <si>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</si>
  <si>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</si>
  <si>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</si>
  <si>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</si>
  <si>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</si>
  <si>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</si>
  <si>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</si>
  <si>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</si>
  <si>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</si>
  <si>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</si>
  <si>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</si>
  <si>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</si>
  <si>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</si>
  <si>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</si>
  <si>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</si>
  <si>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</si>
  <si>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</si>
  <si>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</si>
  <si>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</si>
  <si>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</si>
  <si>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</si>
  <si>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</si>
  <si>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</si>
  <si>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</si>
  <si>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</si>
  <si>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</si>
  <si>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</si>
  <si>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</si>
  <si>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</si>
  <si>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</si>
  <si>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</si>
  <si>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</si>
  <si>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</si>
  <si>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</si>
  <si>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</si>
  <si>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</si>
  <si>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</si>
  <si>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</si>
  <si>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</si>
  <si>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</si>
  <si>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</si>
  <si>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</si>
  <si>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</si>
  <si>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</si>
  <si>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</si>
  <si>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</si>
  <si>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</si>
  <si>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</si>
  <si>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</si>
  <si>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</si>
  <si>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</si>
  <si>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</si>
  <si>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</si>
  <si>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</si>
  <si>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</si>
  <si>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</si>
  <si>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</si>
  <si>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</si>
  <si>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</si>
  <si>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</si>
  <si>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</si>
  <si>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</si>
  <si>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</si>
  <si>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</si>
  <si>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</si>
  <si>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</si>
  <si>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</si>
  <si>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</si>
  <si>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</si>
  <si>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</si>
  <si>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</si>
  <si>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</si>
  <si>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</si>
  <si>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</si>
  <si>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</si>
  <si>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</si>
  <si>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</si>
  <si>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</si>
  <si>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</si>
  <si>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</si>
  <si>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</si>
  <si>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</si>
  <si>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</si>
  <si>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</si>
  <si>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</si>
  <si>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</si>
  <si>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</si>
  <si>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</si>
  <si>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</si>
  <si>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</si>
  <si>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</si>
  <si>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</si>
  <si>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</si>
  <si>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</si>
  <si>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</si>
  <si>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</si>
  <si>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</si>
  <si>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</si>
  <si>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</si>
  <si>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</si>
  <si>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</si>
  <si>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</si>
  <si>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</si>
  <si>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</si>
  <si>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</si>
  <si>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</si>
  <si>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</si>
  <si>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</si>
  <si>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</si>
  <si>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</si>
  <si>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</si>
  <si>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</si>
  <si>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</si>
  <si>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</si>
  <si>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</si>
  <si>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</si>
  <si>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</si>
  <si>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</si>
  <si>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</si>
  <si>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</si>
  <si>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</si>
  <si>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</si>
  <si>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</si>
  <si>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</si>
  <si>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</si>
  <si>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</si>
  <si>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</si>
  <si>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</si>
  <si>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</si>
  <si>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</si>
  <si>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</si>
  <si>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</si>
  <si>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</si>
  <si>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</si>
  <si>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</si>
  <si>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</si>
  <si>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</si>
  <si>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</si>
  <si>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</si>
  <si>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</si>
  <si>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</si>
  <si>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</si>
  <si>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</si>
  <si>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</si>
  <si>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</si>
  <si>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</si>
  <si>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</si>
  <si>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</si>
  <si>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</si>
  <si>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</si>
  <si>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</si>
  <si>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</si>
  <si>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</si>
  <si>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</si>
  <si>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</si>
  <si>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</si>
  <si>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</si>
  <si>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</si>
  <si>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</si>
  <si>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</si>
  <si>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</si>
  <si>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</si>
  <si>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</si>
  <si>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</si>
  <si>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</si>
  <si>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</si>
  <si>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</si>
  <si>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</si>
  <si>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</si>
  <si>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</si>
  <si>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</si>
  <si>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</si>
  <si>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</si>
  <si>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</si>
  <si>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</si>
  <si>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</si>
  <si>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</si>
  <si>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</si>
  <si>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</si>
  <si>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</si>
  <si>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</si>
  <si>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</si>
  <si>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</si>
  <si>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</si>
  <si>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</si>
  <si>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</si>
  <si>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</si>
  <si>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</si>
  <si>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</si>
  <si>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</si>
  <si>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</si>
  <si>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</si>
  <si>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</si>
  <si>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</si>
  <si>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</si>
  <si>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</si>
  <si>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</si>
  <si>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</si>
  <si>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</si>
  <si>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</si>
  <si>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</si>
  <si>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</si>
  <si>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</si>
  <si>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</si>
  <si>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</si>
  <si>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</si>
  <si>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</si>
  <si>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</si>
  <si>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</si>
  <si>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</si>
  <si>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</si>
  <si>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</si>
  <si>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</si>
  <si>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</si>
  <si>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</si>
  <si>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</si>
  <si>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</si>
  <si>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</si>
  <si>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</si>
  <si>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</si>
  <si>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</si>
  <si>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</si>
  <si>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</si>
  <si>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</si>
  <si>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</si>
  <si>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</si>
  <si>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</si>
  <si>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</si>
  <si>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</si>
  <si>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</si>
  <si>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</si>
  <si>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</si>
  <si>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</si>
  <si>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</si>
  <si>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</si>
  <si>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</si>
  <si>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</si>
  <si>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</si>
  <si>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</si>
  <si>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</si>
  <si>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</si>
  <si>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</si>
  <si>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</si>
  <si>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</si>
  <si>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</si>
  <si>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</si>
  <si>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</si>
  <si>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</si>
  <si>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</si>
  <si>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</si>
  <si>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</si>
  <si>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</si>
  <si>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</si>
  <si>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</si>
  <si>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</si>
  <si>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</si>
  <si>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</si>
  <si>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</si>
  <si>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</si>
  <si>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</si>
  <si>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</si>
  <si>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</si>
  <si>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</si>
  <si>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</si>
  <si>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</si>
  <si>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</si>
  <si>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</si>
  <si>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</si>
  <si>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</si>
  <si>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</si>
  <si>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</si>
  <si>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</si>
  <si>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</si>
  <si>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</si>
  <si>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</si>
  <si>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</si>
  <si>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</si>
  <si>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</si>
  <si>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</si>
  <si>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</si>
  <si>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</si>
  <si>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</si>
  <si>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</si>
  <si>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</si>
  <si>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</si>
  <si>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</si>
  <si>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</si>
  <si>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</si>
  <si>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</si>
  <si>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</si>
  <si>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</si>
  <si>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</si>
  <si>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</si>
  <si>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</si>
  <si>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</si>
  <si>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</si>
  <si>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</si>
  <si>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</si>
  <si>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</si>
  <si>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</si>
  <si>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</si>
  <si>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</si>
  <si>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</si>
  <si>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</si>
  <si>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</si>
  <si>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</si>
  <si>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</si>
  <si>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</si>
  <si>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</si>
  <si>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</si>
  <si>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</si>
  <si>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</si>
  <si>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</si>
  <si>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</si>
  <si>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</si>
  <si>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</si>
  <si>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</si>
  <si>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</si>
  <si>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</si>
  <si>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</si>
  <si>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</si>
  <si>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</si>
  <si>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</si>
  <si>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</si>
  <si>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</si>
  <si>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</si>
  <si>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</si>
  <si>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</si>
  <si>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</si>
  <si>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</si>
  <si>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</si>
  <si>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</si>
  <si>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</si>
  <si>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</si>
  <si>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</si>
  <si>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</si>
  <si>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</si>
  <si>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</si>
  <si>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</si>
  <si>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</si>
  <si>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</si>
  <si>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</si>
  <si>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</si>
  <si>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</si>
  <si>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</si>
  <si>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</si>
  <si>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</si>
  <si>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</si>
  <si>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</si>
  <si>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</si>
  <si>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</si>
  <si>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</si>
  <si>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</si>
  <si>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</si>
  <si>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</si>
  <si>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</si>
  <si>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</si>
  <si>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</si>
  <si>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</si>
  <si>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</si>
  <si>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</si>
  <si>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</si>
  <si>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</si>
  <si>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</si>
  <si>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</si>
  <si>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</si>
  <si>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</si>
  <si>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</si>
  <si>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</si>
  <si>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</si>
  <si>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</si>
  <si>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</si>
  <si>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</si>
  <si>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</si>
  <si>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</si>
  <si>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</si>
  <si>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</si>
  <si>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</si>
  <si>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</si>
  <si>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</si>
  <si>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</si>
  <si>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</si>
  <si>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</si>
  <si>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</si>
  <si>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</si>
  <si>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</si>
  <si>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</si>
  <si>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</si>
  <si>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</si>
  <si>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</si>
  <si>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</si>
  <si>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</si>
  <si>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</si>
  <si>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</si>
  <si>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</si>
  <si>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</si>
  <si>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</si>
  <si>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</si>
  <si>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</si>
  <si>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</si>
  <si>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</si>
  <si>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</si>
  <si>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</si>
  <si>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</si>
  <si>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</si>
  <si>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</si>
  <si>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</si>
  <si>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</si>
  <si>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</si>
  <si>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</si>
  <si>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</si>
  <si>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</si>
  <si>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</si>
  <si>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</si>
  <si>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</si>
  <si>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</si>
  <si>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</si>
  <si>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</si>
  <si>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</si>
  <si>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</si>
  <si>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</si>
  <si>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</si>
  <si>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</si>
  <si>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</si>
  <si>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</si>
  <si>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</si>
  <si>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</si>
  <si>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</si>
  <si>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</si>
  <si>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</si>
  <si>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</si>
  <si>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</si>
  <si>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</si>
  <si>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</si>
  <si>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</si>
  <si>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</si>
  <si>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</si>
  <si>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</si>
  <si>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</si>
  <si>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</si>
  <si>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</si>
  <si>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</si>
  <si>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</si>
  <si>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</si>
  <si>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</si>
  <si>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</si>
  <si>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</si>
  <si>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</si>
  <si>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</si>
  <si>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</si>
  <si>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</si>
  <si>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</si>
  <si>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</si>
  <si>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</si>
  <si>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</si>
  <si>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</si>
  <si>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</si>
  <si>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</si>
  <si>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</si>
  <si>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</si>
  <si>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</si>
  <si>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</si>
  <si>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</si>
  <si>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</si>
  <si>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</si>
  <si>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</si>
  <si>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</si>
  <si>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</si>
  <si>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</si>
  <si>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</si>
  <si>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</si>
  <si>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</si>
  <si>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</si>
  <si>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</si>
  <si>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</si>
  <si>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</si>
  <si>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</si>
  <si>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</si>
  <si>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</si>
  <si>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</si>
  <si>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</si>
  <si>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</si>
  <si>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</si>
  <si>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</si>
  <si>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</si>
  <si>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</si>
  <si>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</si>
  <si>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</si>
  <si>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</si>
  <si>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</si>
  <si>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</si>
  <si>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</si>
  <si>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</si>
  <si>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</si>
  <si>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</si>
  <si>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</si>
  <si>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</si>
  <si>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</si>
  <si>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</si>
  <si>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</si>
  <si>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</si>
  <si>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</si>
  <si>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</si>
  <si>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</si>
  <si>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</si>
  <si>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</si>
  <si>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</si>
  <si>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</si>
  <si>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</si>
  <si>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</si>
  <si>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</si>
  <si>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</si>
  <si>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</si>
  <si>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</si>
  <si>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</si>
  <si>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</si>
  <si>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</si>
  <si>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</si>
  <si>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</si>
  <si>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</si>
  <si>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</si>
  <si>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</si>
  <si>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</si>
  <si>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</si>
  <si>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</si>
  <si>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</si>
  <si>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</si>
  <si>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</si>
  <si>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</si>
  <si>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</si>
  <si>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</si>
  <si>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</si>
  <si>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</si>
  <si>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</si>
  <si>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</si>
  <si>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</si>
  <si>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</si>
  <si>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</si>
  <si>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</si>
  <si>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</si>
  <si>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</si>
  <si>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</si>
  <si>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</si>
  <si>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</si>
  <si>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</si>
  <si>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</si>
  <si>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</si>
  <si>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</si>
  <si>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</si>
  <si>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</si>
  <si>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</si>
  <si>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</si>
  <si>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</si>
  <si>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</si>
  <si>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</si>
  <si>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</si>
  <si>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</si>
  <si>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</si>
  <si>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</si>
  <si>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</si>
  <si>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</si>
  <si>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</si>
  <si>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</si>
  <si>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</si>
  <si>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</si>
  <si>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</si>
  <si>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</si>
  <si>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</si>
  <si>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</si>
  <si>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</si>
  <si>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</si>
  <si>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</si>
  <si>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</si>
  <si>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</si>
  <si>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</si>
  <si>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</si>
  <si>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</si>
  <si>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</si>
  <si>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</si>
  <si>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</si>
  <si>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</si>
  <si>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</si>
  <si>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</si>
  <si>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</si>
  <si>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</si>
  <si>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</si>
  <si>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</si>
  <si>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</si>
  <si>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</si>
  <si>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</si>
  <si>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</si>
  <si>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</si>
  <si>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</si>
  <si>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</si>
  <si>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</si>
  <si>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</si>
  <si>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</si>
  <si>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</si>
  <si>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</si>
  <si>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</si>
  <si>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</si>
  <si>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</si>
  <si>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</si>
  <si>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</si>
  <si>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</si>
  <si>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</si>
  <si>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</si>
  <si>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</si>
  <si>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</si>
  <si>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</si>
  <si>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</si>
  <si>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</si>
  <si>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</si>
  <si>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</si>
  <si>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</si>
  <si>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</si>
  <si>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</si>
  <si>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</si>
  <si>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</si>
  <si>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</si>
  <si>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</si>
  <si>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</si>
  <si>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</si>
  <si>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</si>
  <si>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</si>
  <si>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</si>
  <si>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</si>
  <si>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</si>
  <si>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</si>
  <si>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</si>
  <si>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</si>
  <si>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</si>
  <si>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</si>
  <si>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</si>
  <si>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</si>
  <si>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</si>
  <si>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</si>
  <si>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</si>
  <si>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</si>
  <si>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</si>
  <si>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</si>
  <si>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</si>
  <si>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</si>
  <si>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</si>
  <si>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</si>
  <si>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</si>
  <si>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</si>
  <si>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</si>
  <si>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</si>
  <si>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</si>
  <si>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</si>
  <si>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</si>
  <si>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</si>
  <si>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</si>
  <si>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</si>
  <si>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</si>
  <si>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</si>
  <si>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</si>
  <si>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</si>
  <si>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</si>
  <si>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</si>
  <si>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</si>
  <si>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</si>
  <si>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</si>
  <si>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</si>
  <si>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</si>
  <si>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</si>
  <si>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</si>
  <si>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</si>
  <si>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</si>
  <si>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</si>
  <si>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</si>
  <si>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</si>
  <si>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</si>
  <si>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</si>
  <si>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</si>
  <si>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</si>
  <si>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</si>
  <si>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</si>
  <si>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</si>
  <si>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</si>
  <si>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</si>
  <si>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</si>
  <si>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</si>
  <si>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</si>
  <si>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</si>
  <si>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</si>
  <si>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</si>
  <si>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</si>
  <si>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</si>
  <si>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</si>
  <si>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</si>
  <si>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</si>
  <si>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</si>
  <si>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</si>
  <si>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</si>
  <si>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</si>
  <si>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</si>
  <si>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</si>
  <si>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</si>
  <si>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</si>
  <si>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</si>
  <si>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</si>
  <si>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</si>
  <si>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</si>
  <si>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</si>
  <si>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</si>
  <si>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</si>
  <si>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</si>
  <si>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</si>
  <si>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</si>
  <si>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</si>
  <si>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</si>
  <si>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</si>
  <si>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</si>
  <si>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</si>
  <si>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</si>
  <si>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</si>
  <si>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</si>
  <si>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</si>
  <si>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</si>
  <si>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</si>
  <si>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</si>
  <si>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</si>
  <si>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</si>
  <si>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</si>
  <si>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</si>
  <si>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</si>
  <si>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</si>
  <si>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</si>
  <si>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</si>
  <si>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</si>
  <si>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</si>
  <si>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</si>
  <si>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</si>
  <si>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</si>
  <si>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</si>
  <si>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</si>
  <si>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</si>
  <si>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</si>
  <si>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</si>
  <si>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</si>
  <si>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</si>
  <si>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</si>
  <si>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</si>
  <si>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</si>
  <si>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</si>
  <si>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</si>
  <si>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</si>
  <si>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</si>
  <si>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</si>
  <si>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</si>
  <si>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</si>
  <si>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</si>
  <si>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</si>
  <si>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</si>
  <si>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</si>
  <si>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</si>
  <si>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</si>
  <si>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</si>
  <si>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</si>
  <si>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</si>
  <si>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</si>
  <si>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</si>
  <si>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</si>
  <si>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</si>
  <si>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</si>
  <si>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</si>
  <si>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</si>
  <si>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</si>
  <si>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</si>
  <si>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</si>
  <si>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</si>
  <si>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</si>
  <si>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</si>
  <si>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</si>
  <si>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</si>
  <si>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</si>
  <si>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</si>
  <si>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</si>
  <si>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</si>
  <si>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</si>
  <si>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</si>
  <si>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</si>
  <si>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</si>
  <si>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</si>
  <si>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</si>
  <si>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</si>
  <si>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</si>
  <si>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</si>
  <si>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</si>
  <si>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</si>
  <si>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</si>
  <si>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</si>
  <si>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</si>
  <si>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</si>
  <si>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</si>
  <si>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</si>
  <si>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</si>
  <si>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</si>
  <si>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</si>
  <si>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</si>
  <si>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</si>
  <si>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</si>
  <si>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</si>
  <si>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</si>
  <si>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</si>
  <si>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</si>
  <si>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</si>
  <si>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</si>
  <si>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</si>
  <si>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</si>
  <si>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</si>
  <si>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</si>
  <si>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</si>
  <si>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</si>
  <si>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</si>
  <si>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</si>
  <si>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</si>
  <si>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</si>
  <si>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</si>
  <si>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</si>
  <si>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</si>
  <si>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</si>
  <si>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</si>
  <si>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</si>
  <si>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</si>
  <si>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</si>
  <si>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</si>
  <si>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</si>
  <si>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</si>
  <si>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</si>
  <si>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</si>
  <si>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</si>
  <si>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</si>
  <si>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</si>
  <si>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</si>
  <si>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</si>
  <si>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</si>
  <si>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</si>
  <si>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</si>
  <si>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</si>
  <si>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</si>
  <si>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</si>
  <si>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</si>
  <si>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</si>
  <si>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</si>
  <si>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</si>
  <si>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</si>
  <si>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</si>
  <si>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</si>
  <si>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</si>
  <si>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</si>
  <si>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</si>
  <si>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</si>
  <si>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</si>
  <si>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</si>
  <si>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</si>
  <si>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</si>
  <si>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</si>
  <si>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</si>
  <si>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</si>
  <si>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</si>
  <si>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</si>
  <si>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</si>
  <si>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</si>
  <si>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</si>
  <si>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</si>
  <si>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</si>
  <si>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</si>
  <si>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</si>
  <si>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</si>
  <si>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</si>
  <si>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</si>
  <si>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</si>
  <si>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</si>
  <si>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</si>
  <si>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</si>
  <si>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</si>
  <si>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</si>
  <si>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</si>
  <si>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</si>
  <si>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</si>
  <si>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</si>
  <si>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</si>
  <si>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</si>
  <si>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</si>
  <si>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</si>
  <si>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</si>
  <si>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</si>
  <si>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</si>
  <si>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</si>
  <si>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</si>
  <si>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</si>
  <si>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</si>
  <si>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</si>
  <si>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</si>
  <si>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</si>
  <si>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</si>
  <si>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</si>
  <si>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</si>
  <si>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</si>
  <si>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</si>
  <si>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</si>
  <si>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</si>
  <si>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</si>
  <si>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</si>
  <si>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</si>
  <si>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</si>
  <si>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</si>
  <si>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</si>
  <si>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</si>
  <si>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</si>
  <si>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</si>
  <si>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</si>
  <si>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</si>
  <si>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</si>
  <si>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</si>
  <si>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</si>
  <si>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</si>
  <si>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</si>
  <si>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</si>
  <si>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</si>
  <si>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</si>
  <si>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</si>
  <si>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</si>
  <si>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</si>
  <si>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</si>
  <si>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</si>
  <si>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</si>
  <si>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</si>
  <si>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</si>
  <si>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</si>
  <si>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</si>
  <si>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</si>
  <si>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</si>
  <si>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</si>
  <si>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</si>
  <si>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</si>
  <si>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</si>
  <si>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</si>
  <si>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</si>
  <si>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</si>
  <si>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</si>
  <si>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</si>
  <si>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</si>
  <si>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</si>
  <si>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</si>
  <si>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</si>
  <si>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</si>
  <si>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</si>
  <si>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</si>
  <si>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</si>
  <si>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</si>
  <si>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</si>
  <si>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</si>
  <si>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</si>
  <si>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</si>
  <si>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</si>
  <si>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</si>
  <si>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</si>
  <si>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</si>
  <si>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</si>
  <si>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</si>
  <si>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</si>
  <si>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</si>
  <si>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</si>
  <si>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</si>
  <si>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</si>
  <si>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</si>
  <si>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</si>
  <si>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</si>
  <si>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</si>
  <si>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</si>
  <si>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</si>
  <si>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</si>
  <si>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</si>
  <si>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</si>
  <si>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</si>
  <si>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</si>
  <si>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</si>
  <si>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</si>
  <si>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</si>
  <si>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</si>
  <si>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</si>
  <si>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</si>
  <si>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</si>
  <si>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</si>
  <si>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</si>
  <si>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</si>
  <si>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</si>
  <si>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</si>
  <si>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</si>
  <si>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</si>
  <si>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</si>
  <si>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</si>
  <si>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</si>
  <si>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</si>
  <si>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</si>
  <si>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</si>
  <si>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</si>
  <si>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</si>
  <si>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</si>
  <si>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</si>
  <si>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</si>
  <si>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</si>
  <si>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</si>
  <si>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</si>
  <si>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</si>
  <si>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</si>
  <si>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</si>
  <si>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</si>
  <si>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</si>
  <si>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</si>
  <si>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</si>
  <si>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</si>
  <si>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</si>
  <si>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</si>
  <si>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</si>
  <si>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</si>
  <si>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</si>
  <si>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</si>
  <si>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</si>
  <si>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</si>
  <si>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</si>
  <si>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</si>
  <si>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</si>
  <si>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</si>
  <si>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</si>
  <si>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</si>
  <si>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</si>
  <si>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</si>
  <si>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</si>
  <si>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</si>
  <si>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</si>
  <si>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</si>
  <si>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</si>
  <si>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</si>
  <si>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</si>
  <si>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</si>
  <si>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</si>
  <si>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</si>
  <si>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</si>
  <si>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</si>
  <si>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</si>
  <si>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</si>
  <si>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</si>
  <si>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</si>
  <si>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</si>
  <si>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</si>
  <si>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</si>
  <si>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</si>
  <si>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</si>
  <si>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</si>
  <si>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</si>
  <si>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</si>
  <si>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</si>
  <si>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</si>
  <si>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</si>
  <si>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</si>
  <si>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</si>
  <si>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</si>
  <si>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</si>
  <si>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</si>
  <si>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</si>
  <si>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</si>
  <si>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</si>
  <si>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</si>
  <si>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</si>
  <si>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</si>
  <si>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</si>
  <si>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</si>
  <si>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</si>
  <si>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</si>
  <si>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</si>
  <si>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</si>
  <si>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</si>
  <si>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</si>
  <si>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</si>
  <si>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</si>
  <si>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</si>
  <si>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</si>
  <si>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</si>
  <si>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</si>
  <si>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</si>
  <si>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</si>
  <si>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</si>
  <si>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</si>
  <si>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</si>
  <si>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</si>
  <si>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</si>
  <si>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</si>
  <si>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</si>
  <si>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</si>
  <si>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</si>
  <si>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</si>
  <si>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</si>
  <si>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</si>
  <si>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</si>
  <si>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</si>
  <si>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</si>
  <si>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</si>
  <si>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</si>
  <si>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</si>
  <si>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</si>
  <si>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</si>
  <si>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</si>
  <si>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</si>
  <si>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</si>
  <si>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</si>
  <si>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</si>
  <si>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</si>
  <si>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</si>
  <si>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</si>
  <si>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</si>
  <si>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</si>
  <si>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</si>
  <si>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</si>
  <si>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</si>
  <si>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</si>
  <si>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</si>
  <si>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</si>
  <si>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</si>
  <si>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</si>
  <si>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</si>
  <si>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</si>
  <si>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</si>
  <si>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</si>
  <si>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</si>
  <si>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</si>
  <si>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</si>
  <si>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</si>
  <si>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</si>
  <si>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</si>
  <si>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</si>
  <si>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</si>
  <si>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</si>
  <si>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</si>
  <si>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</si>
  <si>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</si>
  <si>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</si>
  <si>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</si>
  <si>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</si>
  <si>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</si>
  <si>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</si>
  <si>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</si>
  <si>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</si>
  <si>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</si>
  <si>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</si>
  <si>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</si>
  <si>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</si>
  <si>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</si>
  <si>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</si>
  <si>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</si>
  <si>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</si>
  <si>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</si>
  <si>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</si>
  <si>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</si>
  <si>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</si>
  <si>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</si>
  <si>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</si>
  <si>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</si>
  <si>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</si>
  <si>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</si>
  <si>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</si>
  <si>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</si>
  <si>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</si>
  <si>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</si>
  <si>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</si>
  <si>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</si>
  <si>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</si>
  <si>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</si>
  <si>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</si>
  <si>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</si>
  <si>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</si>
  <si>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</si>
  <si>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</si>
  <si>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</si>
  <si>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</si>
  <si>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</si>
  <si>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</si>
  <si>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</si>
  <si>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</si>
  <si>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</si>
  <si>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</si>
  <si>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</si>
  <si>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</si>
  <si>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</si>
  <si>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</si>
  <si>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</si>
  <si>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</si>
  <si>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</si>
  <si>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</si>
  <si>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</si>
  <si>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</si>
  <si>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</si>
  <si>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</si>
  <si>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</si>
  <si>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</si>
  <si>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</si>
  <si>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</si>
  <si>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</si>
  <si>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</si>
  <si>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</si>
  <si>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</si>
  <si>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</si>
  <si>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</si>
  <si>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</si>
  <si>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</si>
  <si>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</si>
  <si>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</si>
  <si>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</si>
  <si>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</si>
  <si>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</si>
  <si>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</si>
  <si>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</si>
  <si>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</si>
  <si>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</si>
  <si>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</si>
  <si>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</si>
  <si>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</si>
  <si>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</si>
  <si>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</si>
  <si>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</si>
  <si>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</si>
  <si>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</si>
  <si>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</si>
  <si>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</si>
  <si>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</si>
  <si>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</si>
  <si>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</si>
  <si>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</si>
  <si>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</si>
  <si>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</si>
  <si>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</si>
  <si>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</si>
  <si>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</si>
  <si>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</si>
  <si>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</si>
  <si>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</si>
  <si>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</si>
  <si>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</si>
  <si>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</si>
  <si>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</si>
  <si>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</si>
  <si>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</si>
  <si>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</si>
  <si>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</si>
  <si>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</si>
  <si>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</si>
  <si>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</si>
  <si>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</si>
  <si>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</si>
  <si>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</si>
  <si>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</si>
  <si>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</si>
  <si>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</si>
  <si>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</si>
  <si>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</si>
  <si>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</si>
  <si>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</si>
  <si>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</si>
  <si>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</si>
  <si>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</si>
  <si>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</si>
  <si>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</si>
  <si>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</si>
  <si>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</si>
  <si>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</si>
  <si>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</si>
  <si>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</si>
  <si>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</si>
  <si>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</si>
  <si>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</si>
  <si>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</si>
  <si>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</si>
  <si>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</si>
  <si>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</si>
  <si>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</si>
  <si>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</si>
  <si>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</si>
  <si>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</si>
  <si>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</si>
  <si>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</si>
  <si>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</si>
  <si>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</si>
  <si>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</si>
  <si>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</si>
  <si>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</si>
  <si>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</si>
  <si>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</si>
  <si>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</si>
  <si>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</si>
  <si>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</si>
  <si>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</si>
  <si>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</si>
  <si>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</si>
  <si>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</si>
  <si>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</si>
  <si>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</si>
  <si>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</si>
  <si>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</si>
  <si>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</si>
  <si>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</si>
  <si>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</si>
  <si>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</si>
  <si>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</si>
  <si>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</si>
  <si>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</si>
  <si>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</si>
  <si>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</si>
  <si>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</si>
  <si>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</si>
  <si>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</si>
  <si>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</si>
  <si>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</si>
  <si>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</si>
  <si>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</si>
  <si>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</si>
  <si>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</si>
  <si>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</si>
  <si>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</si>
  <si>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</si>
  <si>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</si>
  <si>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</si>
  <si>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</si>
  <si>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</si>
  <si>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</si>
  <si>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</si>
  <si>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</si>
  <si>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</si>
  <si>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</si>
  <si>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</si>
  <si>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</si>
  <si>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</si>
  <si>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</si>
  <si>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</si>
  <si>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</si>
  <si>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</si>
  <si>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</si>
  <si>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</si>
  <si>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</si>
  <si>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</si>
  <si>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</si>
  <si>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</si>
  <si>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</si>
  <si>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</si>
  <si>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</si>
  <si>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</si>
  <si>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</si>
  <si>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</si>
  <si>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</si>
  <si>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</si>
  <si>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</si>
  <si>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</si>
  <si>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</si>
  <si>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</si>
  <si>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</si>
  <si>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</si>
  <si>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</si>
  <si>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</si>
  <si>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</si>
  <si>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</si>
  <si>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</si>
  <si>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</si>
  <si>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</si>
  <si>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</si>
  <si>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</si>
  <si>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</si>
  <si>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</si>
  <si>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</si>
  <si>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</si>
  <si>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</si>
  <si>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</si>
  <si>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</si>
  <si>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</si>
  <si>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</si>
  <si>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</si>
  <si>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</si>
  <si>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</si>
  <si>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</si>
  <si>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</si>
  <si>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</si>
  <si>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</si>
  <si>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</si>
  <si>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</si>
  <si>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</si>
  <si>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</si>
  <si>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</si>
  <si>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</si>
  <si>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</si>
  <si>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</si>
  <si>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</si>
  <si>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</si>
  <si>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</si>
  <si>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</si>
  <si>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</si>
  <si>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</si>
  <si>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</si>
  <si>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</si>
  <si>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</si>
  <si>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</si>
  <si>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</si>
  <si>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</si>
  <si>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</si>
  <si>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</si>
  <si>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</si>
  <si>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</si>
  <si>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</si>
  <si>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</si>
  <si>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</si>
  <si>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</si>
  <si>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</si>
  <si>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</si>
  <si>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</si>
  <si>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</si>
  <si>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</si>
  <si>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</si>
  <si>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</si>
  <si>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</si>
  <si>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</si>
  <si>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</si>
  <si>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</si>
  <si>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</si>
  <si>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</si>
  <si>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</si>
  <si>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</si>
  <si>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</si>
  <si>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</si>
  <si>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</si>
  <si>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</si>
  <si>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</si>
  <si>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</si>
  <si>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</si>
  <si>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</si>
  <si>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</si>
  <si>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</si>
  <si>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</si>
  <si>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</si>
  <si>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</si>
  <si>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</si>
  <si>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</si>
  <si>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</si>
  <si>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</si>
  <si>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</si>
  <si>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</si>
  <si>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</si>
  <si>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</si>
  <si>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</si>
  <si>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</si>
  <si>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</si>
  <si>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</si>
  <si>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</si>
  <si>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</si>
  <si>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</si>
  <si>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</si>
  <si>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</si>
  <si>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</si>
  <si>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</si>
  <si>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</si>
  <si>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</si>
  <si>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</si>
  <si>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</si>
  <si>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</si>
  <si>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</si>
  <si>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</si>
  <si>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</si>
  <si>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</si>
  <si>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</si>
  <si>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</si>
  <si>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</si>
  <si>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</si>
  <si>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</si>
  <si>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</si>
  <si>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</si>
  <si>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</si>
  <si>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</si>
  <si>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</si>
  <si>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</si>
  <si>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</si>
  <si>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</si>
  <si>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</si>
  <si>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</si>
  <si>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</si>
  <si>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</si>
  <si>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</si>
  <si>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</si>
  <si>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</si>
  <si>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</si>
  <si>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</si>
  <si>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</si>
  <si>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</si>
  <si>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</si>
  <si>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</si>
  <si>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</si>
  <si>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</si>
  <si>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</si>
  <si>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</si>
  <si>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</si>
  <si>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</si>
  <si>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</si>
  <si>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</si>
  <si>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</si>
  <si>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</si>
  <si>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</si>
  <si>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</si>
  <si>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</si>
  <si>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</si>
  <si>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</si>
  <si>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</si>
  <si>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</si>
  <si>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</si>
  <si>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</si>
  <si>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</si>
  <si>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</si>
  <si>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</si>
  <si>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</si>
  <si>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</si>
  <si>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</si>
  <si>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</si>
  <si>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</si>
  <si>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</si>
  <si>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</si>
  <si>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</si>
  <si>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</si>
  <si>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</si>
  <si>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</si>
  <si>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</si>
  <si>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</si>
  <si>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</si>
  <si>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</si>
  <si>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</si>
  <si>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</si>
  <si>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</si>
  <si>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</si>
  <si>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</si>
  <si>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</si>
  <si>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</si>
  <si>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</si>
  <si>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</si>
  <si>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</si>
  <si>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</si>
  <si>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</si>
  <si>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</si>
  <si>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</si>
  <si>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</si>
  <si>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</si>
  <si>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</si>
  <si>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</si>
  <si>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</si>
  <si>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</si>
  <si>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</si>
  <si>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</si>
  <si>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</si>
  <si>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</si>
  <si>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</si>
  <si>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</si>
  <si>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</si>
  <si>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</si>
  <si>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</si>
  <si>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</si>
  <si>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</si>
  <si>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</si>
  <si>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</si>
  <si>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</si>
  <si>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</si>
  <si>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</si>
  <si>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</si>
  <si>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</si>
  <si>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</si>
  <si>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</si>
  <si>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</si>
  <si>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</si>
  <si>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</si>
  <si>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</si>
  <si>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</si>
  <si>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</si>
  <si>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</si>
  <si>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</si>
  <si>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</si>
  <si>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</si>
  <si>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</si>
  <si>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</si>
  <si>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</si>
  <si>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</si>
  <si>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</si>
  <si>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</si>
  <si>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</si>
  <si>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</si>
  <si>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</si>
  <si>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</si>
  <si>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</si>
  <si>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</si>
  <si>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</si>
  <si>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</si>
  <si>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</si>
  <si>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</si>
  <si>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</si>
  <si>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</si>
  <si>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</si>
  <si>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</si>
  <si>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</si>
  <si>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</si>
  <si>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</si>
  <si>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</si>
  <si>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</si>
  <si>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</si>
  <si>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</si>
  <si>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</si>
  <si>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</si>
  <si>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</si>
  <si>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</si>
  <si>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</si>
  <si>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</si>
  <si>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</si>
  <si>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</si>
  <si>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</si>
  <si>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</si>
  <si>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</si>
  <si>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</si>
  <si>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</si>
  <si>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</si>
  <si>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</si>
  <si>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</si>
  <si>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</si>
  <si>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</si>
  <si>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</si>
  <si>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</si>
  <si>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</si>
  <si>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</si>
  <si>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</si>
  <si>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</si>
  <si>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</si>
  <si>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</si>
  <si>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</si>
  <si>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</si>
  <si>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</si>
  <si>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</si>
  <si>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</si>
  <si>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</si>
  <si>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</si>
  <si>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</si>
  <si>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</si>
  <si>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</si>
  <si>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</si>
  <si>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</si>
  <si>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</si>
  <si>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</si>
  <si>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</si>
  <si>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</si>
  <si>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</si>
  <si>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</si>
  <si>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</si>
  <si>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</si>
  <si>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</si>
  <si>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</si>
  <si>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</si>
  <si>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</si>
  <si>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</si>
  <si>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</si>
  <si>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</si>
  <si>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</si>
  <si>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</si>
  <si>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</si>
  <si>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</si>
  <si>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</si>
  <si>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</si>
  <si>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</si>
  <si>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</si>
  <si>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</si>
  <si>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</si>
  <si>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</si>
  <si>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</si>
  <si>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</si>
  <si>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</si>
  <si>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</si>
  <si>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</si>
  <si>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</si>
  <si>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</si>
  <si>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</si>
  <si>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</si>
  <si>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</si>
  <si>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</si>
  <si>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</si>
  <si>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</si>
  <si>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</si>
  <si>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</si>
  <si>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</si>
  <si>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</si>
  <si>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</si>
  <si>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</si>
  <si>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</si>
  <si>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</si>
  <si>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</si>
  <si>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</si>
  <si>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</si>
  <si>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</si>
  <si>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</si>
  <si>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</si>
  <si>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</si>
  <si>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</si>
  <si>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</si>
  <si>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</si>
  <si>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</si>
  <si>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</si>
  <si>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</si>
  <si>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</si>
  <si>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</si>
  <si>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</si>
  <si>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</si>
  <si>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</si>
  <si>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</si>
  <si>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</si>
  <si>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</si>
  <si>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</si>
  <si>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</si>
  <si>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</si>
  <si>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</si>
  <si>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</si>
  <si>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</si>
  <si>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</si>
  <si>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</si>
  <si>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</si>
  <si>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</si>
  <si>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</si>
  <si>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</si>
  <si>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</si>
  <si>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</si>
  <si>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</si>
  <si>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</si>
  <si>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</si>
  <si>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</si>
  <si>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</si>
  <si>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</si>
  <si>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</si>
  <si>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</si>
  <si>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</si>
  <si>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</si>
  <si>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</si>
  <si>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</si>
  <si>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</si>
  <si>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</si>
  <si>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</si>
  <si>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</si>
  <si>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</si>
  <si>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</si>
  <si>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</si>
  <si>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</si>
  <si>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</si>
  <si>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</si>
  <si>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</si>
  <si>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</si>
  <si>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</si>
  <si>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</si>
  <si>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</si>
  <si>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</si>
  <si>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</si>
  <si>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</si>
  <si>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</si>
  <si>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</si>
  <si>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</si>
  <si>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</si>
  <si>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</si>
  <si>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</si>
  <si>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</si>
  <si>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</si>
  <si>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</si>
  <si>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</si>
  <si>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</si>
  <si>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</si>
  <si>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</si>
  <si>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</si>
  <si>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</si>
  <si>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</si>
  <si>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</si>
  <si>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</si>
  <si>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</si>
  <si>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</si>
  <si>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</si>
  <si>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</si>
  <si>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</si>
  <si>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</si>
  <si>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</si>
  <si>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</si>
  <si>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</si>
  <si>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</si>
  <si>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</si>
  <si>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</si>
  <si>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</si>
  <si>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</si>
  <si>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</si>
  <si>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</si>
  <si>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</si>
  <si>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</si>
  <si>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</si>
  <si>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</si>
  <si>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</si>
  <si>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</si>
  <si>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</si>
  <si>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</si>
  <si>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</si>
  <si>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</si>
  <si>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</si>
  <si>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</si>
  <si>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</si>
  <si>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</si>
  <si>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</si>
  <si>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</si>
  <si>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</si>
  <si>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</si>
  <si>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</si>
  <si>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</si>
  <si>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</si>
  <si>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</si>
  <si>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</si>
  <si>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</si>
  <si>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</si>
  <si>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</si>
  <si>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</si>
  <si>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</si>
  <si>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</si>
  <si>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</si>
  <si>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</si>
  <si>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</si>
  <si>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</si>
  <si>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</si>
  <si>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</si>
  <si>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</si>
  <si>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</si>
  <si>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</si>
  <si>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</si>
  <si>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</si>
  <si>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</si>
  <si>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</si>
  <si>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</si>
  <si>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</si>
  <si>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</si>
  <si>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</si>
  <si>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</si>
  <si>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</si>
  <si>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</si>
  <si>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</si>
  <si>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</si>
  <si>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</si>
  <si>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</si>
  <si>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</si>
  <si>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</si>
  <si>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</si>
  <si>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</si>
  <si>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</si>
  <si>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</si>
  <si>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</si>
  <si>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</si>
  <si>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</si>
  <si>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</si>
  <si>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</si>
  <si>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</si>
  <si>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</si>
  <si>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</si>
  <si>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</si>
  <si>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</si>
  <si>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</si>
  <si>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</si>
  <si>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</si>
  <si>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</si>
  <si>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</si>
  <si>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</si>
  <si>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</si>
  <si>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</si>
  <si>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</si>
  <si>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</si>
  <si>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</si>
  <si>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</si>
  <si>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</si>
  <si>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</si>
  <si>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</si>
  <si>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</si>
  <si>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</si>
  <si>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</si>
  <si>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</si>
  <si>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</si>
  <si>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</si>
  <si>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</si>
  <si>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</si>
  <si>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</si>
  <si>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</si>
  <si>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</si>
  <si>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</si>
  <si>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</si>
  <si>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</si>
  <si>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</si>
  <si>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</si>
  <si>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</si>
  <si>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</si>
  <si>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</si>
  <si>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</si>
  <si>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</si>
  <si>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</si>
  <si>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</si>
  <si>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</si>
  <si>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</si>
  <si>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</si>
  <si>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</si>
  <si>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</si>
  <si>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</si>
  <si>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</si>
  <si>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</si>
  <si>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</si>
  <si>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</si>
  <si>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</si>
  <si>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</si>
  <si>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</si>
  <si>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</si>
  <si>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</si>
  <si>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</si>
  <si>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</si>
  <si>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</si>
  <si>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</si>
  <si>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</si>
  <si>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</si>
  <si>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</si>
  <si>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</si>
  <si>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</si>
  <si>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</si>
  <si>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</si>
  <si>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</si>
  <si>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</si>
  <si>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</si>
  <si>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</si>
  <si>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</si>
  <si>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</si>
  <si>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</si>
  <si>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</si>
  <si>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</si>
  <si>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</si>
  <si>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</si>
  <si>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</si>
  <si>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</si>
  <si>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</si>
  <si>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</si>
  <si>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</si>
  <si>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</si>
  <si>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</si>
  <si>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</si>
  <si>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</si>
  <si>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</si>
  <si>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</si>
  <si>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</si>
  <si>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</si>
  <si>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</si>
  <si>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</si>
  <si>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</si>
  <si>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</si>
  <si>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</si>
  <si>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</si>
  <si>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</si>
  <si>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</si>
  <si>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</si>
  <si>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</si>
  <si>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</si>
  <si>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</si>
  <si>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</si>
  <si>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</si>
  <si>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</si>
  <si>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</si>
  <si>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</si>
  <si>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</si>
  <si>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</si>
  <si>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</si>
  <si>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</si>
  <si>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</si>
  <si>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</si>
  <si>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</si>
  <si>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</si>
  <si>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</si>
  <si>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</si>
  <si>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</si>
  <si>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</si>
  <si>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</si>
  <si>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</si>
  <si>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</si>
  <si>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</si>
  <si>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</si>
  <si>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</si>
  <si>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</si>
  <si>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</si>
  <si>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</si>
  <si>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</si>
  <si>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</si>
  <si>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</si>
  <si>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</si>
  <si>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</si>
  <si>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</si>
  <si>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</si>
  <si>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</si>
  <si>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</si>
  <si>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</si>
  <si>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</si>
  <si>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</si>
  <si>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</si>
  <si>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</si>
  <si>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</si>
  <si>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</si>
  <si>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</si>
  <si>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</si>
  <si>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</si>
  <si>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</si>
  <si>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</si>
  <si>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</si>
  <si>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</si>
  <si>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</si>
  <si>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</si>
  <si>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</si>
  <si>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</si>
  <si>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</si>
  <si>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</si>
  <si>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</si>
  <si>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</si>
  <si>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</si>
  <si>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</si>
  <si>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</si>
  <si>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</si>
  <si>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</si>
  <si>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</si>
  <si>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</si>
  <si>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</si>
  <si>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</si>
  <si>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</si>
  <si>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</si>
  <si>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</si>
  <si>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</si>
  <si>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</si>
  <si>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</si>
  <si>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</si>
  <si>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</si>
  <si>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</si>
  <si>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</si>
  <si>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</si>
  <si>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</si>
  <si>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</si>
  <si>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</si>
  <si>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</si>
  <si>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</si>
  <si>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</si>
  <si>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</si>
  <si>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</si>
  <si>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</si>
  <si>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</si>
  <si>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</si>
  <si>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</si>
  <si>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</si>
  <si>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</si>
  <si>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</si>
  <si>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</si>
  <si>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</si>
  <si>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</si>
  <si>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</si>
  <si>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</si>
  <si>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</si>
  <si>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</si>
  <si>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</si>
  <si>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</si>
  <si>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</si>
  <si>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</si>
  <si>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</si>
  <si>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</si>
  <si>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</si>
  <si>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</si>
  <si>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</si>
  <si>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</si>
  <si>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</si>
  <si>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</si>
  <si>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</si>
  <si>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</si>
  <si>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</si>
  <si>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</si>
  <si>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</si>
  <si>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</si>
  <si>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</si>
  <si>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</si>
  <si>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</si>
  <si>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</si>
  <si>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</si>
  <si>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</si>
  <si>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</si>
  <si>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</si>
  <si>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</si>
  <si>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</si>
  <si>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</si>
  <si>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</si>
  <si>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</si>
  <si>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</si>
  <si>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</si>
  <si>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</si>
  <si>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</si>
  <si>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</si>
  <si>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</si>
  <si>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</si>
  <si>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</si>
  <si>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</si>
  <si>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</si>
  <si>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</si>
  <si>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</si>
  <si>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</si>
  <si>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</si>
  <si>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</si>
  <si>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</si>
  <si>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</si>
  <si>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</si>
  <si>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</si>
  <si>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</si>
  <si>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</si>
  <si>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</si>
  <si>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</si>
  <si>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</si>
  <si>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</si>
  <si>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</si>
  <si>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</si>
  <si>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</si>
  <si>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</si>
  <si>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</si>
  <si>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</si>
  <si>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</si>
  <si>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</si>
  <si>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</si>
  <si>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</si>
  <si>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</si>
  <si>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</si>
  <si>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</si>
  <si>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</si>
  <si>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</si>
  <si>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</si>
  <si>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</si>
  <si>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</si>
  <si>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</si>
  <si>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</si>
  <si>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</si>
  <si>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</si>
  <si>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</si>
  <si>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</si>
  <si>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</si>
  <si>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</si>
  <si>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</si>
  <si>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</si>
  <si>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</si>
  <si>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</si>
  <si>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</si>
  <si>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</si>
  <si>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</si>
  <si>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</si>
  <si>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</si>
  <si>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</si>
  <si>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</si>
  <si>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</si>
  <si>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</si>
  <si>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</si>
  <si>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</si>
  <si>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</si>
  <si>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</si>
  <si>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</si>
  <si>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</si>
  <si>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</si>
  <si>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</si>
  <si>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</si>
  <si>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</si>
  <si>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</si>
  <si>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</si>
  <si>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</si>
  <si>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</si>
  <si>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</si>
  <si>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</si>
  <si>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</si>
  <si>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</si>
  <si>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</si>
  <si>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</si>
  <si>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</si>
  <si>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</si>
  <si>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</si>
  <si>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</si>
  <si>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</si>
  <si>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</si>
  <si>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</si>
  <si>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</si>
  <si>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</si>
  <si>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</si>
  <si>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</si>
  <si>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</si>
  <si>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</si>
  <si>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</si>
  <si>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</si>
  <si>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</si>
  <si>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</si>
  <si>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</si>
  <si>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</si>
  <si>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</si>
  <si>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</si>
  <si>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</si>
  <si>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</si>
  <si>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</si>
  <si>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</si>
  <si>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</si>
  <si>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</si>
  <si>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</si>
  <si>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</si>
  <si>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</si>
  <si>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</si>
  <si>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</si>
  <si>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</si>
  <si>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</si>
  <si>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</si>
  <si>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</si>
  <si>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</si>
  <si>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</si>
  <si>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</si>
  <si>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</si>
  <si>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</si>
  <si>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</si>
  <si>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</si>
  <si>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</si>
  <si>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</si>
  <si>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</si>
  <si>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</si>
  <si>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</si>
  <si>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</si>
  <si>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</si>
  <si>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</si>
  <si>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</si>
  <si>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</si>
  <si>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</si>
  <si>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</si>
  <si>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</si>
  <si>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</si>
  <si>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</si>
  <si>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</si>
  <si>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</si>
  <si>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</si>
  <si>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</si>
  <si>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</si>
  <si>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</si>
  <si>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</si>
  <si>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</si>
  <si>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</si>
  <si>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</si>
  <si>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</si>
  <si>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</si>
  <si>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</si>
  <si>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</si>
  <si>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</si>
  <si>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</si>
  <si>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</si>
  <si>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</si>
  <si>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</si>
  <si>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</si>
  <si>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</si>
  <si>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</si>
  <si>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</si>
  <si>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</si>
  <si>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</si>
  <si>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</si>
  <si>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</si>
  <si>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</si>
  <si>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</si>
  <si>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</si>
  <si>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</si>
  <si>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</si>
  <si>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</si>
  <si>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</si>
  <si>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</si>
  <si>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</si>
  <si>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</si>
  <si>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</si>
  <si>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</si>
  <si>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</si>
  <si>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</si>
  <si>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</si>
  <si>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</si>
  <si>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</si>
  <si>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</si>
  <si>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</si>
  <si>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</si>
  <si>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</si>
  <si>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</si>
  <si>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</si>
  <si>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</si>
  <si>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</si>
  <si>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</si>
  <si>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</si>
  <si>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</si>
  <si>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</si>
  <si>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</si>
  <si>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</si>
  <si>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</si>
  <si>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</si>
  <si>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</si>
  <si>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</si>
  <si>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</si>
  <si>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</si>
  <si>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</si>
  <si>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</si>
  <si>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</si>
  <si>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</si>
  <si>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</si>
  <si>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</si>
  <si>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</si>
  <si>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</si>
  <si>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</si>
  <si>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</si>
  <si>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</si>
  <si>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</si>
  <si>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</si>
  <si>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</si>
  <si>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</si>
  <si>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</si>
  <si>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</si>
  <si>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</si>
  <si>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</si>
  <si>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</si>
  <si>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</si>
  <si>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</si>
  <si>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</si>
  <si>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</si>
  <si>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</si>
  <si>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</si>
  <si>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</si>
  <si>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</si>
  <si>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</si>
  <si>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</si>
  <si>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</si>
  <si>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</si>
  <si>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</si>
  <si>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</si>
  <si>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</si>
  <si>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</si>
  <si>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</si>
  <si>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</si>
  <si>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</si>
  <si>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</si>
  <si>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</si>
  <si>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</si>
  <si>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</si>
  <si>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</si>
  <si>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</si>
  <si>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</si>
  <si>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</si>
  <si>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</si>
  <si>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</si>
  <si>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</si>
  <si>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</si>
  <si>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</si>
  <si>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</si>
  <si>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</si>
  <si>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</si>
  <si>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</si>
  <si>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</si>
  <si>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</si>
  <si>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</si>
  <si>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</si>
  <si>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</si>
  <si>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</si>
  <si>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</si>
  <si>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</si>
  <si>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</si>
  <si>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</si>
  <si>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</si>
  <si>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</si>
  <si>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</si>
  <si>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</si>
  <si>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</si>
  <si>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</si>
  <si>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</si>
  <si>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</si>
  <si>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</si>
  <si>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</si>
  <si>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</si>
  <si>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</si>
  <si>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</si>
  <si>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</si>
  <si>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</si>
  <si>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</si>
  <si>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</si>
  <si>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</si>
  <si>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</si>
  <si>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</si>
  <si>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</si>
  <si>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</si>
  <si>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</si>
  <si>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</si>
  <si>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</si>
  <si>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</si>
  <si>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</si>
  <si>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</si>
  <si>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</si>
  <si>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</si>
  <si>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</si>
  <si>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</si>
  <si>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</si>
  <si>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</si>
  <si>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</si>
  <si>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</si>
  <si>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</si>
  <si>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</si>
  <si>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</si>
  <si>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</si>
  <si>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</si>
  <si>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</si>
  <si>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</si>
  <si>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</si>
  <si>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</si>
  <si>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</si>
  <si>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</si>
  <si>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</si>
  <si>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</si>
  <si>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</si>
  <si>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</si>
  <si>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</si>
  <si>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</si>
  <si>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</si>
  <si>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</si>
  <si>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</si>
  <si>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</si>
  <si>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</si>
  <si>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</si>
  <si>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</si>
  <si>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</si>
  <si>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</si>
  <si>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</si>
  <si>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</si>
  <si>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</si>
  <si>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</si>
  <si>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</si>
  <si>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</si>
  <si>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</si>
  <si>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</si>
  <si>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</si>
  <si>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</si>
  <si>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</si>
  <si>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</si>
  <si>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</si>
  <si>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</si>
  <si>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</si>
  <si>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</si>
  <si>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</si>
  <si>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</si>
  <si>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</si>
  <si>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</si>
  <si>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</si>
  <si>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</si>
  <si>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</si>
  <si>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</si>
  <si>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</si>
  <si>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</si>
  <si>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</si>
  <si>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</si>
  <si>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</si>
  <si>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</si>
  <si>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</si>
  <si>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</si>
  <si>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</si>
  <si>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</si>
  <si>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</si>
  <si>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</si>
  <si>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</si>
  <si>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</si>
  <si>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</si>
  <si>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</si>
  <si>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</si>
  <si>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</si>
  <si>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</si>
  <si>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</si>
  <si>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</si>
  <si>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</si>
  <si>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</si>
  <si>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</si>
  <si>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</si>
  <si>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</si>
  <si>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</si>
  <si>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</si>
  <si>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</si>
  <si>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</si>
  <si>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</si>
  <si>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</si>
  <si>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</si>
  <si>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</si>
  <si>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</si>
  <si>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</si>
  <si>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</si>
  <si>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</si>
  <si>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</si>
  <si>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</si>
  <si>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</si>
  <si>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</si>
  <si>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</si>
  <si>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</si>
  <si>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</si>
  <si>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</si>
  <si>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</si>
  <si>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</si>
  <si>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</si>
  <si>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</si>
  <si>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</si>
  <si>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</si>
  <si>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</si>
  <si>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</si>
  <si>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</si>
  <si>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</si>
  <si>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</si>
  <si>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</si>
  <si>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</si>
  <si>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</si>
  <si>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</si>
  <si>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</si>
  <si>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</si>
  <si>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</si>
  <si>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</si>
  <si>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</si>
  <si>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</si>
  <si>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</si>
  <si>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</si>
  <si>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</si>
  <si>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</si>
  <si>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</si>
  <si>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</si>
  <si>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</si>
  <si>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</si>
  <si>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</si>
  <si>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</si>
  <si>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</si>
  <si>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</si>
  <si>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</si>
  <si>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</si>
  <si>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</si>
  <si>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</si>
  <si>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</si>
  <si>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</si>
  <si>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</si>
  <si>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</si>
  <si>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</si>
  <si>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</si>
  <si>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</si>
  <si>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</si>
  <si>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</si>
  <si>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</si>
  <si>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</si>
  <si>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</si>
  <si>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</si>
  <si>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</si>
  <si>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</si>
  <si>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</si>
  <si>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</si>
  <si>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</si>
  <si>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</si>
  <si>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</si>
  <si>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</si>
  <si>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</si>
  <si>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</si>
  <si>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</si>
  <si>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</si>
  <si>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</si>
  <si>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</si>
  <si>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</si>
  <si>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</si>
  <si>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</si>
  <si>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</si>
  <si>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</si>
  <si>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</si>
  <si>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</si>
  <si>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</si>
  <si>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</si>
  <si>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</si>
  <si>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</si>
  <si>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</si>
  <si>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</si>
  <si>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</si>
  <si>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</si>
  <si>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</si>
  <si>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</si>
  <si>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</si>
  <si>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</si>
  <si>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</si>
  <si>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</si>
  <si>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</si>
  <si>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</si>
  <si>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</si>
  <si>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</si>
  <si>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</si>
  <si>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</si>
  <si>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</si>
  <si>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</si>
  <si>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</si>
  <si>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</si>
  <si>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</si>
  <si>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</si>
  <si>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</si>
  <si>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</si>
  <si>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</si>
  <si>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</si>
  <si>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</si>
  <si>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</si>
  <si>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</si>
  <si>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</si>
  <si>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</si>
  <si>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</si>
  <si>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</si>
  <si>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</si>
  <si>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</si>
  <si>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</si>
  <si>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</si>
  <si>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</si>
  <si>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</si>
  <si>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</si>
  <si>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</si>
  <si>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</si>
  <si>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</si>
  <si>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</si>
  <si>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</si>
  <si>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</si>
  <si>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</si>
  <si>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</si>
  <si>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</si>
  <si>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</si>
  <si>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</si>
  <si>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</si>
  <si>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</si>
  <si>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</si>
  <si>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</si>
  <si>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</si>
  <si>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</si>
  <si>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</si>
  <si>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</si>
  <si>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</si>
  <si>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</si>
  <si>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</si>
  <si>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</si>
  <si>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</si>
  <si>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</si>
  <si>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</si>
  <si>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</si>
  <si>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</si>
  <si>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</si>
  <si>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</si>
  <si>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</si>
  <si>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</si>
  <si>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</si>
  <si>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</si>
  <si>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</si>
  <si>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</si>
  <si>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</si>
  <si>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</si>
  <si>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</si>
  <si>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</si>
  <si>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</si>
  <si>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</si>
  <si>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</si>
  <si>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</si>
  <si>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</si>
  <si>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</si>
  <si>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</si>
  <si>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</si>
  <si>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</si>
  <si>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</si>
  <si>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</si>
  <si>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</si>
  <si>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</si>
  <si>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</si>
  <si>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</si>
  <si>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</si>
  <si>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</si>
  <si>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</si>
  <si>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</si>
  <si>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</si>
  <si>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</si>
  <si>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</si>
  <si>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</si>
  <si>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</si>
  <si>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</si>
  <si>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</si>
  <si>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</si>
  <si>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</si>
  <si>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</si>
  <si>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</si>
  <si>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</si>
  <si>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</si>
  <si>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</si>
  <si>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</si>
  <si>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</si>
  <si>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</si>
  <si>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</si>
  <si>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</si>
  <si>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</si>
  <si>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</si>
  <si>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</si>
  <si>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</si>
  <si>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</si>
  <si>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</si>
  <si>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</si>
  <si>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</si>
  <si>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</si>
  <si>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</si>
  <si>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</si>
  <si>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</si>
  <si>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</si>
  <si>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</si>
  <si>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</si>
  <si>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</si>
  <si>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</si>
  <si>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</si>
  <si>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</si>
  <si>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</si>
  <si>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</si>
  <si>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</si>
  <si>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</si>
  <si>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</si>
  <si>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</si>
  <si>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</si>
  <si>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</si>
  <si>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</si>
  <si>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</si>
  <si>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</si>
  <si>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</si>
  <si>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</si>
  <si>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</si>
  <si>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</si>
  <si>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</si>
  <si>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</si>
  <si>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</si>
  <si>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</si>
  <si>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</si>
  <si>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</si>
  <si>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</si>
  <si>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</si>
  <si>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</si>
  <si>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</si>
  <si>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</si>
  <si>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</si>
  <si>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</si>
  <si>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</si>
  <si>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</si>
  <si>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</si>
  <si>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</si>
  <si>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</si>
  <si>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</si>
  <si>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</si>
  <si>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</si>
  <si>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</si>
  <si>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</si>
  <si>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</si>
  <si>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</si>
  <si>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</si>
  <si>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</si>
  <si>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</si>
  <si>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</si>
  <si>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</si>
  <si>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</si>
  <si>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</si>
  <si>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</si>
  <si>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</si>
  <si>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</si>
  <si>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</si>
  <si>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</si>
  <si>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</si>
  <si>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</si>
  <si>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</si>
  <si>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</si>
  <si>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</si>
  <si>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</si>
  <si>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</si>
  <si>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</si>
  <si>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</si>
  <si>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</si>
  <si>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</si>
  <si>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</si>
  <si>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</si>
  <si>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</si>
  <si>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</si>
  <si>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</si>
  <si>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</si>
  <si>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</si>
  <si>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</si>
  <si>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</si>
  <si>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</si>
  <si>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</si>
  <si>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</si>
  <si>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</si>
  <si>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</si>
  <si>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</si>
  <si>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</si>
  <si>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</si>
  <si>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</si>
  <si>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</si>
  <si>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</si>
  <si>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</si>
  <si>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</si>
  <si>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</si>
  <si>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</si>
  <si>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</si>
  <si>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</si>
  <si>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</si>
  <si>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</si>
  <si>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</si>
  <si>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</si>
  <si>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</si>
  <si>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</si>
  <si>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</si>
  <si>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</si>
  <si>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</si>
  <si>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</si>
  <si>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</si>
  <si>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</si>
  <si>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</si>
  <si>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</si>
  <si>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</si>
  <si>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</si>
  <si>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</si>
  <si>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</si>
  <si>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</si>
  <si>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</si>
  <si>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</si>
  <si>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</si>
  <si>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</si>
  <si>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</si>
  <si>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</si>
  <si>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</si>
  <si>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</si>
  <si>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</si>
  <si>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</si>
  <si>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</si>
  <si>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</si>
  <si>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</si>
  <si>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</si>
  <si>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</si>
  <si>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</si>
  <si>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</si>
  <si>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</si>
  <si>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</si>
  <si>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</si>
  <si>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</si>
  <si>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</si>
  <si>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</si>
  <si>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</si>
  <si>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</si>
  <si>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</si>
  <si>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</si>
  <si>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</si>
  <si>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</si>
  <si>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</si>
  <si>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</si>
  <si>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</si>
  <si>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</si>
  <si>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</si>
  <si>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</si>
  <si>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</si>
  <si>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</si>
  <si>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</si>
  <si>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</si>
  <si>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</si>
  <si>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</si>
  <si>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</si>
  <si>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</si>
  <si>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</si>
  <si>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</si>
  <si>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</si>
  <si>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</si>
  <si>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</si>
  <si>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</si>
  <si>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</si>
  <si>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</si>
  <si>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</si>
  <si>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</si>
  <si>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</si>
  <si>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</si>
  <si>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</si>
  <si>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</si>
  <si>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</si>
  <si>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</si>
  <si>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</si>
  <si>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</si>
  <si>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</si>
  <si>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</si>
  <si>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</si>
  <si>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</si>
  <si>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</si>
  <si>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</si>
  <si>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</si>
  <si>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</si>
  <si>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</si>
  <si>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</si>
  <si>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</si>
  <si>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</si>
  <si>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</si>
  <si>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</si>
  <si>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</si>
  <si>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</si>
  <si>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</si>
  <si>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</si>
  <si>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</si>
  <si>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</si>
  <si>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</si>
  <si>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</si>
  <si>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</si>
  <si>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</si>
  <si>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</si>
  <si>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</si>
  <si>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</si>
  <si>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</si>
  <si>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</si>
  <si>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</si>
  <si>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</si>
  <si>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</si>
  <si>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</si>
  <si>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</si>
  <si>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</si>
  <si>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</si>
  <si>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</si>
  <si>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</si>
  <si>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</si>
  <si>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</si>
  <si>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</si>
  <si>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</si>
  <si>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</si>
  <si>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</si>
  <si>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</si>
  <si>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</si>
  <si>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</si>
  <si>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</si>
  <si>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</si>
  <si>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</si>
  <si>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</si>
  <si>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</si>
  <si>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</si>
  <si>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</si>
  <si>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</si>
  <si>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</si>
  <si>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</si>
  <si>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</si>
  <si>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</si>
  <si>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</si>
  <si>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</si>
  <si>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</si>
  <si>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</si>
  <si>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</si>
  <si>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</si>
  <si>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</si>
  <si>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</si>
  <si>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</si>
  <si>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</si>
  <si>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</si>
  <si>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</si>
  <si>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</si>
  <si>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</si>
  <si>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</si>
  <si>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</si>
  <si>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</si>
  <si>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</si>
  <si>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</si>
  <si>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</si>
  <si>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</si>
  <si>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</si>
  <si>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</si>
  <si>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</si>
  <si>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</si>
  <si>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</si>
  <si>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</si>
  <si>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</si>
  <si>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</si>
  <si>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</si>
  <si>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</si>
  <si>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</si>
  <si>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</si>
  <si>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</si>
  <si>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</si>
  <si>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</si>
  <si>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</si>
  <si>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</si>
  <si>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</si>
  <si>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</si>
  <si>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</si>
  <si>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</si>
  <si>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</si>
  <si>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</si>
  <si>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</si>
  <si>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</si>
  <si>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</si>
  <si>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</si>
  <si>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</si>
  <si>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</si>
  <si>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</si>
  <si>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</si>
  <si>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</si>
  <si>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</si>
  <si>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</si>
  <si>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</si>
  <si>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</si>
  <si>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</si>
  <si>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</si>
  <si>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</si>
  <si>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</si>
  <si>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</si>
  <si>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</si>
  <si>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</si>
  <si>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</si>
  <si>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</si>
  <si>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</si>
  <si>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</si>
  <si>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</si>
  <si>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</si>
  <si>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</si>
  <si>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</si>
  <si>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</si>
  <si>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</si>
  <si>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</si>
  <si>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</si>
  <si>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</si>
  <si>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</si>
  <si>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</si>
  <si>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</si>
  <si>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</si>
  <si>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</si>
  <si>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</si>
  <si>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</si>
  <si>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</si>
  <si>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</si>
  <si>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</si>
  <si>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</si>
  <si>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</si>
  <si>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</si>
  <si>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</si>
  <si>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</si>
  <si>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</si>
  <si>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</si>
  <si>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</si>
  <si>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</si>
  <si>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</si>
  <si>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</si>
  <si>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</si>
  <si>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</si>
  <si>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</si>
  <si>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</si>
  <si>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</si>
  <si>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</si>
  <si>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</si>
  <si>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</si>
  <si>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</si>
  <si>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</si>
  <si>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</si>
  <si>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</si>
  <si>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</si>
  <si>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</si>
  <si>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</si>
  <si>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</si>
  <si>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</si>
  <si>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</si>
  <si>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</si>
  <si>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</si>
  <si>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</si>
  <si>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</si>
  <si>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</si>
  <si>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</si>
  <si>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</si>
  <si>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</si>
  <si>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</si>
  <si>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</si>
  <si>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</si>
  <si>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</si>
  <si>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</si>
  <si>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</si>
  <si>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</si>
  <si>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</si>
  <si>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</si>
  <si>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</si>
  <si>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</si>
  <si>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</si>
  <si>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</si>
  <si>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</si>
  <si>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</si>
  <si>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</si>
  <si>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</si>
  <si>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</si>
  <si>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</si>
  <si>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</si>
  <si>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</si>
  <si>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</si>
  <si>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</si>
  <si>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</si>
  <si>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</si>
  <si>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</si>
  <si>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</si>
  <si>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</si>
  <si>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</si>
  <si>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</si>
  <si>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</si>
  <si>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</si>
  <si>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</si>
  <si>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</si>
  <si>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</si>
  <si>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</si>
  <si>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</si>
  <si>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</si>
  <si>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</si>
  <si>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</si>
  <si>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</si>
  <si>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</si>
  <si>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</si>
  <si>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</si>
  <si>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</si>
  <si>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</si>
  <si>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</si>
  <si>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</si>
  <si>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</si>
  <si>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</si>
  <si>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</si>
  <si>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</si>
  <si>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</si>
  <si>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</si>
  <si>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</si>
  <si>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</si>
  <si>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</si>
  <si>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</si>
  <si>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</si>
  <si>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</si>
  <si>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</si>
  <si>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</si>
  <si>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</si>
  <si>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</si>
  <si>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</si>
  <si>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</si>
  <si>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</si>
  <si>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</si>
  <si>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</si>
  <si>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</si>
  <si>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</si>
  <si>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</si>
  <si>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</si>
  <si>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</si>
  <si>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</si>
  <si>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</si>
  <si>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</si>
  <si>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</si>
  <si>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</si>
  <si>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</si>
  <si>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</si>
  <si>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</si>
  <si>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</si>
  <si>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</si>
  <si>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</si>
  <si>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</si>
  <si>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</si>
  <si>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</si>
  <si>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</si>
  <si>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</si>
  <si>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</si>
  <si>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</si>
  <si>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</si>
  <si>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</si>
  <si>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</si>
  <si>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</si>
  <si>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</si>
  <si>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</si>
  <si>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</si>
  <si>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</si>
  <si>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</si>
  <si>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</si>
  <si>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</si>
  <si>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</si>
  <si>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</si>
  <si>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</si>
  <si>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</si>
  <si>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</si>
  <si>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</si>
  <si>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</si>
  <si>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</si>
  <si>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</si>
  <si>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</si>
  <si>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</si>
  <si>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</si>
  <si>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</si>
  <si>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</si>
  <si>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</si>
  <si>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</si>
  <si>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</si>
  <si>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</si>
  <si>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</si>
  <si>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</si>
  <si>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</si>
  <si>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</si>
  <si>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</si>
  <si>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</si>
  <si>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</si>
  <si>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</si>
  <si>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</si>
  <si>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</si>
  <si>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</si>
  <si>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</si>
  <si>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</si>
  <si>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</si>
  <si>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</si>
  <si>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</si>
  <si>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</si>
  <si>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</si>
  <si>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</si>
  <si>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</si>
  <si>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</si>
  <si>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</si>
  <si>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</si>
  <si>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</si>
  <si>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</si>
  <si>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</si>
  <si>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</si>
  <si>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</si>
  <si>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</si>
  <si>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</si>
  <si>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</si>
  <si>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</si>
  <si>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</si>
  <si>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</si>
  <si>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</si>
  <si>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</si>
  <si>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</si>
  <si>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</si>
  <si>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</si>
  <si>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</si>
  <si>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</si>
  <si>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</si>
  <si>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</si>
  <si>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</si>
  <si>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</si>
  <si>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</si>
  <si>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</si>
  <si>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</si>
  <si>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</si>
  <si>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</si>
  <si>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</si>
  <si>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</si>
  <si>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</si>
  <si>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</si>
  <si>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</si>
  <si>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</si>
  <si>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</si>
  <si>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</si>
  <si>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</si>
  <si>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</si>
  <si>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</si>
  <si>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</si>
  <si>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</si>
  <si>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</si>
  <si>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</si>
  <si>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</si>
  <si>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</si>
  <si>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</si>
  <si>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</si>
  <si>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</si>
  <si>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</si>
  <si>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</si>
  <si>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</si>
  <si>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</si>
  <si>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</si>
  <si>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</si>
  <si>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</si>
  <si>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</si>
  <si>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</si>
  <si>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</si>
  <si>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</si>
  <si>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</si>
  <si>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</si>
  <si>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</si>
  <si>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</si>
  <si>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</si>
  <si>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</si>
  <si>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</si>
  <si>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</si>
  <si>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</si>
  <si>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</si>
  <si>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</si>
  <si>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</si>
  <si>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</si>
  <si>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</si>
  <si>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</si>
  <si>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</si>
  <si>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</si>
  <si>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</si>
  <si>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</si>
  <si>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</si>
  <si>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</si>
  <si>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</si>
  <si>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</si>
  <si>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</si>
  <si>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</si>
  <si>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</si>
  <si>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</si>
  <si>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</si>
  <si>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</si>
  <si>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</si>
  <si>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</si>
  <si>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</si>
  <si>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</si>
  <si>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</si>
  <si>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</si>
  <si>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</si>
  <si>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</si>
  <si>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</si>
  <si>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</si>
  <si>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</si>
  <si>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</si>
  <si>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</si>
  <si>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</si>
  <si>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</si>
  <si>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</si>
  <si>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</si>
  <si>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</si>
  <si>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</si>
  <si>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</si>
  <si>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</si>
  <si>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</si>
  <si>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</si>
  <si>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</si>
  <si>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</si>
  <si>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</si>
  <si>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</si>
  <si>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</si>
  <si>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</si>
  <si>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</si>
  <si>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</si>
  <si>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</si>
  <si>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</si>
  <si>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</si>
  <si>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</si>
  <si>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</si>
  <si>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</si>
  <si>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</si>
  <si>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</si>
  <si>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</si>
  <si>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</si>
  <si>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</si>
  <si>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</si>
  <si>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</si>
  <si>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</si>
  <si>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</si>
  <si>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</si>
  <si>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</si>
  <si>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</si>
  <si>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</si>
  <si>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</si>
  <si>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</si>
  <si>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</si>
  <si>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</si>
  <si>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</si>
  <si>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</si>
  <si>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</si>
  <si>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</si>
  <si>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</si>
  <si>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</si>
  <si>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</si>
  <si>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</si>
  <si>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</si>
  <si>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</si>
  <si>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</si>
  <si>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</si>
  <si>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</si>
  <si>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</si>
  <si>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</si>
  <si>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</si>
  <si>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</si>
  <si>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</si>
  <si>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</si>
  <si>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</si>
  <si>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</si>
  <si>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</si>
  <si>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</si>
  <si>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</si>
  <si>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</si>
  <si>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</si>
  <si>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</si>
  <si>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</si>
  <si>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</si>
  <si>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</si>
  <si>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</si>
  <si>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</si>
  <si>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</si>
  <si>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</si>
  <si>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</si>
  <si>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</si>
  <si>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</si>
  <si>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</si>
  <si>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</si>
  <si>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</si>
  <si>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</si>
  <si>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</si>
  <si>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</si>
  <si>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</si>
  <si>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</si>
  <si>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</si>
  <si>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</si>
  <si>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</si>
  <si>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</si>
  <si>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</si>
  <si>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</si>
  <si>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</si>
  <si>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</si>
  <si>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</si>
  <si>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</si>
  <si>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</si>
  <si>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</si>
  <si>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</si>
  <si>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</si>
  <si>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</si>
  <si>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</si>
  <si>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</si>
  <si>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</si>
  <si>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</si>
  <si>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</si>
  <si>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</si>
  <si>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</si>
  <si>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</si>
  <si>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</si>
  <si>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</si>
  <si>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</si>
  <si>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</si>
  <si>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</si>
  <si>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</si>
  <si>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</si>
  <si>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</si>
  <si>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</si>
  <si>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</si>
  <si>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</si>
  <si>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</si>
  <si>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</si>
  <si>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</si>
  <si>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</si>
  <si>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</si>
  <si>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</si>
  <si>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</si>
  <si>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</si>
  <si>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</si>
  <si>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</si>
  <si>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</si>
  <si>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</si>
  <si>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</si>
  <si>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</si>
  <si>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</si>
  <si>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</si>
  <si>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</si>
  <si>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</si>
  <si>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</si>
  <si>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</si>
  <si>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</si>
  <si>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</si>
  <si>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</si>
  <si>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</si>
  <si>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</si>
  <si>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</si>
  <si>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</si>
  <si>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</si>
  <si>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</si>
  <si>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</si>
  <si>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</si>
  <si>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</si>
  <si>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</si>
  <si>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</si>
  <si>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</si>
  <si>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</si>
  <si>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</si>
  <si>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</si>
  <si>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</si>
  <si>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</si>
  <si>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</si>
  <si>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</si>
  <si>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</si>
  <si>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</si>
  <si>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</si>
  <si>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</si>
  <si>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</si>
  <si>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</si>
  <si>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</si>
  <si>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</si>
  <si>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</si>
  <si>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</si>
  <si>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</si>
  <si>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</si>
  <si>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</si>
  <si>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</si>
  <si>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</si>
  <si>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</si>
  <si>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</si>
  <si>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</si>
  <si>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</si>
  <si>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</si>
  <si>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</si>
  <si>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</si>
  <si>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</si>
  <si>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</si>
  <si>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</si>
  <si>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</si>
  <si>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</si>
  <si>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</si>
  <si>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</si>
  <si>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</si>
  <si>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</si>
  <si>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</si>
  <si>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</si>
  <si>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</si>
  <si>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</si>
  <si>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</si>
  <si>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</si>
  <si>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</si>
  <si>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</si>
  <si>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</si>
  <si>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</si>
  <si>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</si>
  <si>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</si>
  <si>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</si>
  <si>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</si>
  <si>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</si>
  <si>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</si>
  <si>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</si>
  <si>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</si>
  <si>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</si>
  <si>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</si>
  <si>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</si>
  <si>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</si>
  <si>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</si>
  <si>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</si>
  <si>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</si>
  <si>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</si>
  <si>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</si>
  <si>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</si>
  <si>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</si>
  <si>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</si>
  <si>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</si>
  <si>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</si>
  <si>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</si>
  <si>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</si>
  <si>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</si>
  <si>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</si>
  <si>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</si>
  <si>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</si>
  <si>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</si>
  <si>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</si>
  <si>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</si>
  <si>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</si>
  <si>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</si>
  <si>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</si>
  <si>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</si>
  <si>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</si>
  <si>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</si>
  <si>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</si>
  <si>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</si>
  <si>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</si>
  <si>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</si>
  <si>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</si>
  <si>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</si>
  <si>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</si>
  <si>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</si>
  <si>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</si>
  <si>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</si>
  <si>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</si>
  <si>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</si>
  <si>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</si>
  <si>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</si>
  <si>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</si>
  <si>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</si>
  <si>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</si>
  <si>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</si>
  <si>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</si>
  <si>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</si>
  <si>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</si>
  <si>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</si>
  <si>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</si>
  <si>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</si>
  <si>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</si>
  <si>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</si>
  <si>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</si>
  <si>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</si>
  <si>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</si>
  <si>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</si>
  <si>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</si>
  <si>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</si>
  <si>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</si>
  <si>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</si>
  <si>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</si>
  <si>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</si>
  <si>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</si>
  <si>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</si>
  <si>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</si>
  <si>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</si>
  <si>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</si>
  <si>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</si>
  <si>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</si>
  <si>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</si>
  <si>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</si>
  <si>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</si>
  <si>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</si>
  <si>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</si>
  <si>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</si>
  <si>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</si>
  <si>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</si>
  <si>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</si>
  <si>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</si>
  <si>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</si>
  <si>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</si>
  <si>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</si>
  <si>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</si>
  <si>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</si>
  <si>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</si>
  <si>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</si>
  <si>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</si>
  <si>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</si>
  <si>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</si>
  <si>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</si>
  <si>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</si>
  <si>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</si>
  <si>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</si>
  <si>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</si>
  <si>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</si>
  <si>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</si>
  <si>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</si>
  <si>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</si>
  <si>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</si>
  <si>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</si>
  <si>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</si>
  <si>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</si>
  <si>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</si>
  <si>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</si>
  <si>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</si>
  <si>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</si>
  <si>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</si>
  <si>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</si>
  <si>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</si>
  <si>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</si>
  <si>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</si>
  <si>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</si>
  <si>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</si>
  <si>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</si>
  <si>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</si>
  <si>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</si>
  <si>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</si>
  <si>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</si>
  <si>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</si>
  <si>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</si>
  <si>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</si>
  <si>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</si>
  <si>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</si>
  <si>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</si>
  <si>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</si>
  <si>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</si>
  <si>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</si>
  <si>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</si>
  <si>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</si>
  <si>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</si>
  <si>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</si>
  <si>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</si>
  <si>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</si>
  <si>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</si>
  <si>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</si>
  <si>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</si>
  <si>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</si>
  <si>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</si>
  <si>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</si>
  <si>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</si>
  <si>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</si>
  <si>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</si>
  <si>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</si>
  <si>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</si>
  <si>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</si>
  <si>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</si>
  <si>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</si>
  <si>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</si>
  <si>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</si>
  <si>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</si>
  <si>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</si>
  <si>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</si>
  <si>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</si>
  <si>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</si>
  <si>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</si>
  <si>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</si>
  <si>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</si>
  <si>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</si>
  <si>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</si>
  <si>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</si>
  <si>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</si>
  <si>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</si>
  <si>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</si>
  <si>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</si>
  <si>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</si>
  <si>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</si>
  <si>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</si>
  <si>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</si>
  <si>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</si>
  <si>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</si>
  <si>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</si>
  <si>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</si>
  <si>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</si>
  <si>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</si>
  <si>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</si>
  <si>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</si>
  <si>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</si>
  <si>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</si>
  <si>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</si>
  <si>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</si>
  <si>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</si>
  <si>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</si>
  <si>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</si>
  <si>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</si>
  <si>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</si>
  <si>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</si>
  <si>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</si>
  <si>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</si>
  <si>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</si>
  <si>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</si>
  <si>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</si>
  <si>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</si>
  <si>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</si>
  <si>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</si>
  <si>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</si>
  <si>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</si>
  <si>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</si>
  <si>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</si>
  <si>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</si>
  <si>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</si>
  <si>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</si>
  <si>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</si>
  <si>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</si>
  <si>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</si>
  <si>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</si>
  <si>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</si>
  <si>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</si>
  <si>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</si>
  <si>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</si>
  <si>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</si>
  <si>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</si>
  <si>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</si>
  <si>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</si>
  <si>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</si>
  <si>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</si>
  <si>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</si>
  <si>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</si>
  <si>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</si>
  <si>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</si>
  <si>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</si>
  <si>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</si>
  <si>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</si>
  <si>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</si>
  <si>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</si>
  <si>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</si>
  <si>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</si>
  <si>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</si>
  <si>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</si>
  <si>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</si>
  <si>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</si>
  <si>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</si>
  <si>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</si>
  <si>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</si>
  <si>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</si>
  <si>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</si>
  <si>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</si>
  <si>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</si>
  <si>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</si>
  <si>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</si>
  <si>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</si>
  <si>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</si>
  <si>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</si>
  <si>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</si>
  <si>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</si>
  <si>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</si>
  <si>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</si>
  <si>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</si>
  <si>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</si>
  <si>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</si>
  <si>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</si>
  <si>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</si>
  <si>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</si>
  <si>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</si>
  <si>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</si>
  <si>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</si>
  <si>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</si>
  <si>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</si>
  <si>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</si>
  <si>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</si>
  <si>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</si>
  <si>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</si>
  <si>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</si>
  <si>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</si>
  <si>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</si>
  <si>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</si>
  <si>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</si>
  <si>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</si>
  <si>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</si>
  <si>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</si>
  <si>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</si>
  <si>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</si>
  <si>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</si>
  <si>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</si>
  <si>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</si>
  <si>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</si>
  <si>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</si>
  <si>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</si>
  <si>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</si>
  <si>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</si>
  <si>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</si>
  <si>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</si>
  <si>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</si>
  <si>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</si>
  <si>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</si>
  <si>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</si>
  <si>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</si>
  <si>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</si>
  <si>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</si>
  <si>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</si>
  <si>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</si>
  <si>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</si>
  <si>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</si>
  <si>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</si>
  <si>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</si>
  <si>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</si>
  <si>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</si>
  <si>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</si>
  <si>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</si>
  <si>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</si>
  <si>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</si>
  <si>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</si>
  <si>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</si>
  <si>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</si>
  <si>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</si>
  <si>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</si>
  <si>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</si>
  <si>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</si>
  <si>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</si>
  <si>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</si>
  <si>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</si>
  <si>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</si>
  <si>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</si>
  <si>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</si>
  <si>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</si>
  <si>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</si>
  <si>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</si>
  <si>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</si>
  <si>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</si>
  <si>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</si>
  <si>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</si>
  <si>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</si>
  <si>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</si>
  <si>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</si>
  <si>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</si>
  <si>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</si>
  <si>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</si>
  <si>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</si>
  <si>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</si>
  <si>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</si>
  <si>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</si>
  <si>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</si>
  <si>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</si>
  <si>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</si>
  <si>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</si>
  <si>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</si>
  <si>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</si>
  <si>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</si>
  <si>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</si>
  <si>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</si>
  <si>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</si>
  <si>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</si>
  <si>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</si>
  <si>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</si>
  <si>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</si>
  <si>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</si>
  <si>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</si>
  <si>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</si>
  <si>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</si>
  <si>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</si>
  <si>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</si>
  <si>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</si>
  <si>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</si>
  <si>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</si>
  <si>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</si>
  <si>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</si>
  <si>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</si>
  <si>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</si>
  <si>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</si>
  <si>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</si>
  <si>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</si>
  <si>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</si>
  <si>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</si>
  <si>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</si>
  <si>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</si>
  <si>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</si>
  <si>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</si>
  <si>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</si>
  <si>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</si>
  <si>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</si>
  <si>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</si>
  <si>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</si>
  <si>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</si>
  <si>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</si>
  <si>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</si>
  <si>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</si>
  <si>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</si>
  <si>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</si>
  <si>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</si>
  <si>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</si>
  <si>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</si>
  <si>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</si>
  <si>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</si>
  <si>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</si>
  <si>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</si>
  <si>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</si>
  <si>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</si>
  <si>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</si>
  <si>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</si>
  <si>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</si>
  <si>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</si>
  <si>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</si>
  <si>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</si>
  <si>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</si>
  <si>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</si>
  <si>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</si>
  <si>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</si>
  <si>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</si>
  <si>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</si>
  <si>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</si>
  <si>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</si>
  <si>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</si>
  <si>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</si>
  <si>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</si>
  <si>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</si>
  <si>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</si>
  <si>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</si>
  <si>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</si>
  <si>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</si>
  <si>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</si>
  <si>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</si>
  <si>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</si>
  <si>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</si>
  <si>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</si>
  <si>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</si>
  <si>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</si>
  <si>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</si>
  <si>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</si>
  <si>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</si>
  <si>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</si>
  <si>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</si>
  <si>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</si>
  <si>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</si>
  <si>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</si>
  <si>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</si>
  <si>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</si>
  <si>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</si>
  <si>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</si>
  <si>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</si>
  <si>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</si>
  <si>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</si>
  <si>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</si>
  <si>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</si>
  <si>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</si>
  <si>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</si>
  <si>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</si>
  <si>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</si>
  <si>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</si>
  <si>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</si>
  <si>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</si>
  <si>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</si>
  <si>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</si>
  <si>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</si>
  <si>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</si>
  <si>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</si>
  <si>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</si>
  <si>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</si>
  <si>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</si>
  <si>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</si>
  <si>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</si>
  <si>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</si>
  <si>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</si>
  <si>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</si>
  <si>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</si>
  <si>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</si>
  <si>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</si>
  <si>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</si>
  <si>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</si>
  <si>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</si>
  <si>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</si>
  <si>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</si>
  <si>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</si>
  <si>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</si>
  <si>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</si>
  <si>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</si>
  <si>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</si>
  <si>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</si>
  <si>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</si>
  <si>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</si>
  <si>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</si>
  <si>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</si>
  <si>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</si>
  <si>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</si>
  <si>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</si>
  <si>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</si>
  <si>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</si>
  <si>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</si>
  <si>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</si>
  <si>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</si>
  <si>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</si>
  <si>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</si>
  <si>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</si>
  <si>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</si>
  <si>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</si>
  <si>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</si>
  <si>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</si>
  <si>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</si>
  <si>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</si>
  <si>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</si>
  <si>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</si>
  <si>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</si>
  <si>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</si>
  <si>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</si>
  <si>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</si>
  <si>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</si>
  <si>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</si>
  <si>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</si>
  <si>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</si>
  <si>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</si>
  <si>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</si>
  <si>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</si>
  <si>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</si>
  <si>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</si>
  <si>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</si>
  <si>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</si>
  <si>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</si>
  <si>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</si>
  <si>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</si>
  <si>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</si>
  <si>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</si>
  <si>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</si>
  <si>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</si>
  <si>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</si>
  <si>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</si>
  <si>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</si>
  <si>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</si>
  <si>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</si>
  <si>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</si>
  <si>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</si>
  <si>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</si>
  <si>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</si>
  <si>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</si>
  <si>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</si>
  <si>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</si>
  <si>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</si>
  <si>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</si>
  <si>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</si>
  <si>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</si>
  <si>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</si>
  <si>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</si>
  <si>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</si>
  <si>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</si>
  <si>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</si>
  <si>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</si>
  <si>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</si>
  <si>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</si>
  <si>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</si>
  <si>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</si>
  <si>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</si>
  <si>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</si>
  <si>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</si>
  <si>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</si>
  <si>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</si>
  <si>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</si>
  <si>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</si>
  <si>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</si>
  <si>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</si>
  <si>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</si>
  <si>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</si>
  <si>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</si>
  <si>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</si>
  <si>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</si>
  <si>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</si>
  <si>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</si>
  <si>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</si>
  <si>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</si>
  <si>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</si>
  <si>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</si>
  <si>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</si>
  <si>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</si>
  <si>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</si>
  <si>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</si>
  <si>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</si>
  <si>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</si>
  <si>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</si>
  <si>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</si>
  <si>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</si>
  <si>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</si>
  <si>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</si>
  <si>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</si>
  <si>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</si>
  <si>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</si>
  <si>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</si>
  <si>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</si>
  <si>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</si>
  <si>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</si>
  <si>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</si>
  <si>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</si>
  <si>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</si>
  <si>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</si>
  <si>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</si>
  <si>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</si>
  <si>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</si>
  <si>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</si>
  <si>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</si>
  <si>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</si>
  <si>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</si>
  <si>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</si>
  <si>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</si>
  <si>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</si>
  <si>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</si>
  <si>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</si>
  <si>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</si>
  <si>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</si>
  <si>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</si>
  <si>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</si>
  <si>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</si>
  <si>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</si>
  <si>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</si>
  <si>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</si>
  <si>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</si>
  <si>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</si>
  <si>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</si>
  <si>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</si>
  <si>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</si>
  <si>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</si>
  <si>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</si>
  <si>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</si>
  <si>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</si>
  <si>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</si>
  <si>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</si>
  <si>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</si>
  <si>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</si>
  <si>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</si>
  <si>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</si>
  <si>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</si>
  <si>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</si>
  <si>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</si>
  <si>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</si>
  <si>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</si>
  <si>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</si>
  <si>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</si>
  <si>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</si>
  <si>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</si>
  <si>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</si>
  <si>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</si>
  <si>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</si>
  <si>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</si>
  <si>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</si>
  <si>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</si>
  <si>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</si>
  <si>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</si>
  <si>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</si>
  <si>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</si>
  <si>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</si>
  <si>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</si>
  <si>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</si>
  <si>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</si>
  <si>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</si>
  <si>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</si>
  <si>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</si>
  <si>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</si>
  <si>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</si>
  <si>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</si>
  <si>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</si>
  <si>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</si>
  <si>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</si>
  <si>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</si>
  <si>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</si>
  <si>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</si>
  <si>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</si>
  <si>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</si>
  <si>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</si>
  <si>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</si>
  <si>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</si>
  <si>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</si>
  <si>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</si>
  <si>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</si>
  <si>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</si>
  <si>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</si>
  <si>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</si>
  <si>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</si>
  <si>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</si>
  <si>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</si>
  <si>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</si>
  <si>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</si>
  <si>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</si>
  <si>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</si>
  <si>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</si>
  <si>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</si>
  <si>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</si>
  <si>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</si>
  <si>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</si>
  <si>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</si>
  <si>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</si>
  <si>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</si>
  <si>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</si>
  <si>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</si>
  <si>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</si>
  <si>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</si>
  <si>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</si>
  <si>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</si>
  <si>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</si>
  <si>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</si>
  <si>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</si>
  <si>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</si>
  <si>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</si>
  <si>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</si>
  <si>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</si>
  <si>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</si>
  <si>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</si>
  <si>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</si>
  <si>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</si>
  <si>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</si>
  <si>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</si>
  <si>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</si>
  <si>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</si>
  <si>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</si>
  <si>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</si>
  <si>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</si>
  <si>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</si>
  <si>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</si>
  <si>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</si>
  <si>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</si>
  <si>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</si>
  <si>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</si>
  <si>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</si>
  <si>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</si>
  <si>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</si>
  <si>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</si>
  <si>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</si>
  <si>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</si>
  <si>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</si>
  <si>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</si>
  <si>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</si>
  <si>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</si>
  <si>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</si>
  <si>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</si>
  <si>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</si>
  <si>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</si>
  <si>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</si>
  <si>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</si>
  <si>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</si>
  <si>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</si>
  <si>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</si>
  <si>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</si>
  <si>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</si>
  <si>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</si>
  <si>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</si>
  <si>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</si>
  <si>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</si>
  <si>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</si>
  <si>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</si>
  <si>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</si>
  <si>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</si>
  <si>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</si>
  <si>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</si>
  <si>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</si>
  <si>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</si>
  <si>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</si>
  <si>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</si>
  <si>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</si>
  <si>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</si>
  <si>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</si>
  <si>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</si>
  <si>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</si>
  <si>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</si>
  <si>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</si>
  <si>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</si>
  <si>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</si>
  <si>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</si>
  <si>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</si>
  <si>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</si>
  <si>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</si>
  <si>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</si>
  <si>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</si>
  <si>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</si>
  <si>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</si>
  <si>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</si>
  <si>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</si>
  <si>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</si>
  <si>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</si>
  <si>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</si>
  <si>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</si>
  <si>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</si>
  <si>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</si>
  <si>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</si>
  <si>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</si>
  <si>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</si>
  <si>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</si>
  <si>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</si>
  <si>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</si>
  <si>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</si>
  <si>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</si>
  <si>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</si>
  <si>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</si>
  <si>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</si>
  <si>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</si>
  <si>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</si>
  <si>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</si>
  <si>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</si>
  <si>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</si>
  <si>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</si>
  <si>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</si>
  <si>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</si>
  <si>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</si>
  <si>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</si>
  <si>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</si>
  <si>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</si>
  <si>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</si>
  <si>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</si>
  <si>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</si>
  <si>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</si>
  <si>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</si>
  <si>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</si>
  <si>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</si>
  <si>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</si>
  <si>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</si>
  <si>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</si>
  <si>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</si>
  <si>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</si>
  <si>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</si>
  <si>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</si>
  <si>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</si>
  <si>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</si>
  <si>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</si>
  <si>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</si>
  <si>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</si>
  <si>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</si>
  <si>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</si>
  <si>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</si>
  <si>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</si>
  <si>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</si>
  <si>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</si>
  <si>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</si>
  <si>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</si>
  <si>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</si>
  <si>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</si>
  <si>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</si>
  <si>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</si>
  <si>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</si>
  <si>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</si>
  <si>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</si>
  <si>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</si>
  <si>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</si>
  <si>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</si>
  <si>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</si>
  <si>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</si>
  <si>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</si>
  <si>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</si>
  <si>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</si>
  <si>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</si>
  <si>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</si>
  <si>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</si>
  <si>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</si>
  <si>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</si>
  <si>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</si>
  <si>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</si>
  <si>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</si>
  <si>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</si>
  <si>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</si>
  <si>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</si>
  <si>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</si>
  <si>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</si>
  <si>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</si>
  <si>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</si>
  <si>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</si>
  <si>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</si>
  <si>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</si>
  <si>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</si>
  <si>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</si>
  <si>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</si>
  <si>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</si>
  <si>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</si>
  <si>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</si>
  <si>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</si>
  <si>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</si>
  <si>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</si>
  <si>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</si>
  <si>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</si>
  <si>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</si>
  <si>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</si>
  <si>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</si>
  <si>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</si>
  <si>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</si>
  <si>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</si>
  <si>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</si>
  <si>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</si>
  <si>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</si>
  <si>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</si>
  <si>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</si>
  <si>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</si>
  <si>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</si>
  <si>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</si>
  <si>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</si>
  <si>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</si>
  <si>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</si>
  <si>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</si>
  <si>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</si>
  <si>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</si>
  <si>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</si>
  <si>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</si>
  <si>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</si>
  <si>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</si>
  <si>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</si>
  <si>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</si>
  <si>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</si>
  <si>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</si>
  <si>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</si>
  <si>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</si>
  <si>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</si>
  <si>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</si>
  <si>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</si>
  <si>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</si>
  <si>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</si>
  <si>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</si>
  <si>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</si>
  <si>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</si>
  <si>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</si>
  <si>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</si>
  <si>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</si>
  <si>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</si>
  <si>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</si>
  <si>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</si>
  <si>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</si>
  <si>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</si>
  <si>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</si>
  <si>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</si>
  <si>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</si>
  <si>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</si>
  <si>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</si>
  <si>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</si>
  <si>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</si>
  <si>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</si>
  <si>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</si>
  <si>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</si>
  <si>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</si>
  <si>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</si>
  <si>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</si>
  <si>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</si>
  <si>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</si>
  <si>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</si>
  <si>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</si>
  <si>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</si>
  <si>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</si>
  <si>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</si>
  <si>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</si>
  <si>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</si>
  <si>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</si>
  <si>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</si>
  <si>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</si>
  <si>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</si>
  <si>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</si>
  <si>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</si>
  <si>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</si>
  <si>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</si>
  <si>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</si>
  <si>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</si>
  <si>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</si>
  <si>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</si>
  <si>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</si>
  <si>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</si>
  <si>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</si>
  <si>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</si>
  <si>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</si>
  <si>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</si>
  <si>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</si>
  <si>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</si>
  <si>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</si>
  <si>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</si>
  <si>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</si>
  <si>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</si>
  <si>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</si>
  <si>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</si>
  <si>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</si>
  <si>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</si>
  <si>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</si>
  <si>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</si>
  <si>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</si>
  <si>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</si>
  <si>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</si>
  <si>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</si>
  <si>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</si>
  <si>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</si>
  <si>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</si>
  <si>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</si>
  <si>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</si>
  <si>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</si>
  <si>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</si>
  <si>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</si>
  <si>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</si>
  <si>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</si>
  <si>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</si>
  <si>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</si>
  <si>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</si>
  <si>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</si>
  <si>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</si>
  <si>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</si>
  <si>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</si>
  <si>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</si>
  <si>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</si>
  <si>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</si>
  <si>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</si>
  <si>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</si>
  <si>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</si>
  <si>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</si>
  <si>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</si>
  <si>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</si>
  <si>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</si>
  <si>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</si>
  <si>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</si>
  <si>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</si>
  <si>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</si>
  <si>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</si>
  <si>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</si>
  <si>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</si>
  <si>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</si>
  <si>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</si>
  <si>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</si>
  <si>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</si>
  <si>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</si>
  <si>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</si>
  <si>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</si>
  <si>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</si>
  <si>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</si>
  <si>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</si>
  <si>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</si>
  <si>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</si>
  <si>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</si>
  <si>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</si>
  <si>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</si>
  <si>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</si>
  <si>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</si>
  <si>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</si>
  <si>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</si>
  <si>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</si>
  <si>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</si>
  <si>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</si>
  <si>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</si>
  <si>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</si>
  <si>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</si>
  <si>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</si>
  <si>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</si>
  <si>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</si>
  <si>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</si>
  <si>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</si>
  <si>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</si>
  <si>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</si>
  <si>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</si>
  <si>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</si>
  <si>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</si>
  <si>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</si>
  <si>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</si>
  <si>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</si>
  <si>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</si>
  <si>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</si>
  <si>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</si>
  <si>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</si>
  <si>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</si>
  <si>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</si>
  <si>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</si>
  <si>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</si>
  <si>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</si>
  <si>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</si>
  <si>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</si>
  <si>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</si>
  <si>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</si>
  <si>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</si>
  <si>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</si>
  <si>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</si>
  <si>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</si>
  <si>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</si>
  <si>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</si>
  <si>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</si>
  <si>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</si>
  <si>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</si>
  <si>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</si>
  <si>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</si>
  <si>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</si>
  <si>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</si>
  <si>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</si>
  <si>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</si>
  <si>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</si>
  <si>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</si>
  <si>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</si>
  <si>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</si>
  <si>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</si>
  <si>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</si>
  <si>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</si>
  <si>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</si>
  <si>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</si>
  <si>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</si>
  <si>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</si>
  <si>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</si>
  <si>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</si>
  <si>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</si>
  <si>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</si>
  <si>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</si>
  <si>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</si>
  <si>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</si>
  <si>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</si>
  <si>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</si>
  <si>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</si>
  <si>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</si>
  <si>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</si>
  <si>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</si>
  <si>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</si>
  <si>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</si>
  <si>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</si>
  <si>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</si>
  <si>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</si>
  <si>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</si>
  <si>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</si>
  <si>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</si>
  <si>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</si>
  <si>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</si>
  <si>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</si>
  <si>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</si>
  <si>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</si>
  <si>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</si>
  <si>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</si>
  <si>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</si>
  <si>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</si>
  <si>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</si>
  <si>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</si>
  <si>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</si>
  <si>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</si>
  <si>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</si>
  <si>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</si>
  <si>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</si>
  <si>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</si>
  <si>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</si>
  <si>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</si>
  <si>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</si>
  <si>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</si>
  <si>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</si>
  <si>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</si>
  <si>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</si>
  <si>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</si>
  <si>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</si>
  <si>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</si>
  <si>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</si>
  <si>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</si>
  <si>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</si>
  <si>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</si>
  <si>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</si>
  <si>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</si>
  <si>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</si>
  <si>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</si>
  <si>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</si>
  <si>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</si>
  <si>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</si>
  <si>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</si>
  <si>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</si>
  <si>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</si>
  <si>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</si>
  <si>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</si>
  <si>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</si>
  <si>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</si>
  <si>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</si>
  <si>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</si>
  <si>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</si>
  <si>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</si>
  <si>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</si>
  <si>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</si>
  <si>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</si>
  <si>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</si>
  <si>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</si>
  <si>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</si>
  <si>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</si>
  <si>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</si>
  <si>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</si>
  <si>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</si>
  <si>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</si>
  <si>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</si>
  <si>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</si>
  <si>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</si>
  <si>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</si>
  <si>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</si>
  <si>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</si>
  <si>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</si>
  <si>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</si>
  <si>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</si>
  <si>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</si>
  <si>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</si>
  <si>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</si>
  <si>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</si>
  <si>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</si>
  <si>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</si>
  <si>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</si>
  <si>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</si>
  <si>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</si>
  <si>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</si>
  <si>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</si>
  <si>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</si>
  <si>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</si>
  <si>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</si>
  <si>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</si>
  <si>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</si>
  <si>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</si>
  <si>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</si>
  <si>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</si>
  <si>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</si>
  <si>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</si>
  <si>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</si>
  <si>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</si>
  <si>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</si>
  <si>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</si>
  <si>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</si>
  <si>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</si>
  <si>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</si>
  <si>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</si>
  <si>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</si>
  <si>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</si>
  <si>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</si>
  <si>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</si>
  <si>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</si>
  <si>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</si>
  <si>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</si>
  <si>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</si>
  <si>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</si>
  <si>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</si>
  <si>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</si>
  <si>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</si>
  <si>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</si>
  <si>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</si>
  <si>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</si>
  <si>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</si>
  <si>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</si>
  <si>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</si>
  <si>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</si>
  <si>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</si>
  <si>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</si>
  <si>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</si>
  <si>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</si>
  <si>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</si>
  <si>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</si>
  <si>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</si>
  <si>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</si>
  <si>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</si>
  <si>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</si>
  <si>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</si>
  <si>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</si>
  <si>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</si>
  <si>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</si>
  <si>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</si>
  <si>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</si>
  <si>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</si>
  <si>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</si>
  <si>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</si>
  <si>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</si>
  <si>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</si>
  <si>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</si>
  <si>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</si>
  <si>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</si>
  <si>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</si>
  <si>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</si>
  <si>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</si>
  <si>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</si>
  <si>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</si>
  <si>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</si>
  <si>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</si>
  <si>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</si>
  <si>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</si>
  <si>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</si>
  <si>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</si>
  <si>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</si>
  <si>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</si>
  <si>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</si>
  <si>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</si>
  <si>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</si>
  <si>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</si>
  <si>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</si>
  <si>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</si>
  <si>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</si>
  <si>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</si>
  <si>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</si>
  <si>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</si>
  <si>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</si>
  <si>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</si>
  <si>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</si>
  <si>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</si>
  <si>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</si>
  <si>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</si>
  <si>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</si>
  <si>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</si>
  <si>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</si>
  <si>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</si>
  <si>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</si>
  <si>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</si>
  <si>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</si>
  <si>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</si>
  <si>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</si>
  <si>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</si>
  <si>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</si>
  <si>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</si>
  <si>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</si>
  <si>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</si>
  <si>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</si>
  <si>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</si>
  <si>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</si>
  <si>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</si>
  <si>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</si>
  <si>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</si>
  <si>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</si>
  <si>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</si>
  <si>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</si>
  <si>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</si>
  <si>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</si>
  <si>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</si>
  <si>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</si>
  <si>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</si>
  <si>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</si>
  <si>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</si>
  <si>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</si>
  <si>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</si>
  <si>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</si>
  <si>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</si>
  <si>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</si>
  <si>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</si>
  <si>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</si>
  <si>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</si>
  <si>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</si>
  <si>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</si>
  <si>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</si>
  <si>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</si>
  <si>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</si>
  <si>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</si>
  <si>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</si>
  <si>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</si>
  <si>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</si>
  <si>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</si>
  <si>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</si>
  <si>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</si>
  <si>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</si>
  <si>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</si>
  <si>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</si>
  <si>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</si>
  <si>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</si>
  <si>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</si>
  <si>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</si>
  <si>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</si>
  <si>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</si>
  <si>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</si>
  <si>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</si>
  <si>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</si>
  <si>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</si>
  <si>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</si>
  <si>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</si>
  <si>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</si>
  <si>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</si>
  <si>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</si>
  <si>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</si>
  <si>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</si>
  <si>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</si>
  <si>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</si>
  <si>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</si>
  <si>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</si>
  <si>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</si>
  <si>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</si>
  <si>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</si>
  <si>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</si>
  <si>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</si>
  <si>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</si>
  <si>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</si>
  <si>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</si>
  <si>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</si>
  <si>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</si>
  <si>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</si>
  <si>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</si>
  <si>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</si>
  <si>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</si>
  <si>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</si>
  <si>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</si>
  <si>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</si>
  <si>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</si>
  <si>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</si>
  <si>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</si>
  <si>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</si>
  <si>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</si>
  <si>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</si>
  <si>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</si>
  <si>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</si>
  <si>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</si>
  <si>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</si>
  <si>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</si>
  <si>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</si>
  <si>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</si>
  <si>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</si>
  <si>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</si>
  <si>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</si>
  <si>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</si>
  <si>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</si>
  <si>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</si>
  <si>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</si>
  <si>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</si>
  <si>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</si>
  <si>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</si>
  <si>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</si>
  <si>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</si>
  <si>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</si>
  <si>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</si>
  <si>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</si>
  <si>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</si>
  <si>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</si>
  <si>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</si>
  <si>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</si>
  <si>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</si>
  <si>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</si>
  <si>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</si>
  <si>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</si>
  <si>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</si>
  <si>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</si>
  <si>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</si>
  <si>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</si>
  <si>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</si>
  <si>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</si>
  <si>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</si>
  <si>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</si>
  <si>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</si>
  <si>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</si>
  <si>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</si>
  <si>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</si>
  <si>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</si>
  <si>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</si>
  <si>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</si>
  <si>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</si>
  <si>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</si>
  <si>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</si>
  <si>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</si>
  <si>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</si>
  <si>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</si>
  <si>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</si>
  <si>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</si>
  <si>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</si>
  <si>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</si>
  <si>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</si>
  <si>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</si>
  <si>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</si>
  <si>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</si>
  <si>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</si>
  <si>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</si>
  <si>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</si>
  <si>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</si>
  <si>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</si>
  <si>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</si>
  <si>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</si>
  <si>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</si>
  <si>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</si>
  <si>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</si>
  <si>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</si>
  <si>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</si>
  <si>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</si>
  <si>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</si>
  <si>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</si>
  <si>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</si>
  <si>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</si>
  <si>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</si>
  <si>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</si>
  <si>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</si>
  <si>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</si>
  <si>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</si>
  <si>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</si>
  <si>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</si>
  <si>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</si>
  <si>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</si>
  <si>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</si>
  <si>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</si>
  <si>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</si>
  <si>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</si>
  <si>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</si>
  <si>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</si>
  <si>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</si>
  <si>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</si>
  <si>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</si>
  <si>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</si>
  <si>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</si>
  <si>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</si>
  <si>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</si>
  <si>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</si>
  <si>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</si>
  <si>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</si>
  <si>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</si>
  <si>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</si>
  <si>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</si>
  <si>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</si>
  <si>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</si>
  <si>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</si>
  <si>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</si>
  <si>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</si>
  <si>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</si>
  <si>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</si>
  <si>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</si>
  <si>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</si>
  <si>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</si>
  <si>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</si>
  <si>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</si>
  <si>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</si>
  <si>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</si>
  <si>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</si>
  <si>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</si>
  <si>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</si>
  <si>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</si>
  <si>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</si>
  <si>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</si>
  <si>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</si>
  <si>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</si>
  <si>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</si>
  <si>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</si>
  <si>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</si>
  <si>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</si>
  <si>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</si>
  <si>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</si>
  <si>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</si>
  <si>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</si>
  <si>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</si>
  <si>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</si>
  <si>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</si>
  <si>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</si>
  <si>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</si>
  <si>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</si>
  <si>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</si>
  <si>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</si>
  <si>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</si>
  <si>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</si>
  <si>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</si>
  <si>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</si>
  <si>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</si>
  <si>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</si>
  <si>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</si>
  <si>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</si>
  <si>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</si>
  <si>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</si>
  <si>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</si>
  <si>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</si>
  <si>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</si>
  <si>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</si>
  <si>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</si>
  <si>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</si>
  <si>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</si>
  <si>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</si>
  <si>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</si>
  <si>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</si>
  <si>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</si>
  <si>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</si>
  <si>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</si>
  <si>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</si>
  <si>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</si>
  <si>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</si>
  <si>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</si>
  <si>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</si>
  <si>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</si>
  <si>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</si>
  <si>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</si>
  <si>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</si>
  <si>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</si>
  <si>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</si>
  <si>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</si>
  <si>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</si>
  <si>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</si>
  <si>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</si>
  <si>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</si>
  <si>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</si>
  <si>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</si>
  <si>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</si>
  <si>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</si>
  <si>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</si>
  <si>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</si>
  <si>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</si>
  <si>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</si>
  <si>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</si>
  <si>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</si>
  <si>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</si>
  <si>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</si>
  <si>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</si>
  <si>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</si>
  <si>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</si>
  <si>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</si>
  <si>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</si>
  <si>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</si>
  <si>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</si>
  <si>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</si>
  <si>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</si>
  <si>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</si>
  <si>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</si>
  <si>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</si>
  <si>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</si>
  <si>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</si>
  <si>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</si>
  <si>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</si>
  <si>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</si>
  <si>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</si>
  <si>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</si>
  <si>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</si>
  <si>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</si>
  <si>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</si>
  <si>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</si>
  <si>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</si>
  <si>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</si>
  <si>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</si>
  <si>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</si>
  <si>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</si>
  <si>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</si>
  <si>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</si>
  <si>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</si>
  <si>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</si>
  <si>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</si>
  <si>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</si>
  <si>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</si>
  <si>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</si>
  <si>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</si>
  <si>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</si>
  <si>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</si>
  <si>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</si>
  <si>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</si>
  <si>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</si>
  <si>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</si>
  <si>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</si>
  <si>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</si>
  <si>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</si>
  <si>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</si>
  <si>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</si>
  <si>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</si>
  <si>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</si>
  <si>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</si>
  <si>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</si>
  <si>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</si>
  <si>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</si>
  <si>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</si>
  <si>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</si>
  <si>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</si>
  <si>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</si>
  <si>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</si>
  <si>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</si>
  <si>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</si>
  <si>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</si>
  <si>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</si>
  <si>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</si>
  <si>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</si>
  <si>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</si>
  <si>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</si>
  <si>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</si>
  <si>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</si>
  <si>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</si>
  <si>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</si>
  <si>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</si>
  <si>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</si>
  <si>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</si>
  <si>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</si>
  <si>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</si>
  <si>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</si>
  <si>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</si>
  <si>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</si>
  <si>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</si>
  <si>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</si>
  <si>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</si>
  <si>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</si>
  <si>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</si>
  <si>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</si>
  <si>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</si>
  <si>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</si>
  <si>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</si>
  <si>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</si>
  <si>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</si>
  <si>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</si>
  <si>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</si>
  <si>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</si>
  <si>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</si>
  <si>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</si>
  <si>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</si>
  <si>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</si>
  <si>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</si>
  <si>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</si>
  <si>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</si>
  <si>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</si>
  <si>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</si>
  <si>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</si>
  <si>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</si>
  <si>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</si>
  <si>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</si>
  <si>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</si>
  <si>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</si>
  <si>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</si>
  <si>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</si>
  <si>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</si>
  <si>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</si>
  <si>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</si>
  <si>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</si>
  <si>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</si>
  <si>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</si>
  <si>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</si>
  <si>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</si>
  <si>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</si>
  <si>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</si>
  <si>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</si>
  <si>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</si>
  <si>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</si>
  <si>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</si>
  <si>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</si>
  <si>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</si>
  <si>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</si>
  <si>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</si>
  <si>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</si>
  <si>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</si>
  <si>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</si>
  <si>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</si>
  <si>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</si>
  <si>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</si>
  <si>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</si>
  <si>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</si>
  <si>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</si>
  <si>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</si>
  <si>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</si>
  <si>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</si>
  <si>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</si>
  <si>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</si>
  <si>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</si>
  <si>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</si>
  <si>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</si>
  <si>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</si>
  <si>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</si>
  <si>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</si>
  <si>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</si>
  <si>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</si>
  <si>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</si>
  <si>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</si>
  <si>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</si>
  <si>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</si>
  <si>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</si>
  <si>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</si>
  <si>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</si>
  <si>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</si>
  <si>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</si>
  <si>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</si>
  <si>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</si>
  <si>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</si>
  <si>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</si>
  <si>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</si>
  <si>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</si>
  <si>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</si>
  <si>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</si>
  <si>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</si>
  <si>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</si>
  <si>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</si>
  <si>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</si>
  <si>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</si>
  <si>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</si>
  <si>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</si>
  <si>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</si>
  <si>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</si>
  <si>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</si>
  <si>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</si>
  <si>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</si>
  <si>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</si>
  <si>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</si>
  <si>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</si>
  <si>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</si>
  <si>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</si>
  <si>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</si>
  <si>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</si>
  <si>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</si>
  <si>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</si>
  <si>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</si>
  <si>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</si>
  <si>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</si>
  <si>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</si>
  <si>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</si>
  <si>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</si>
  <si>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</si>
  <si>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</si>
  <si>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</si>
  <si>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</si>
  <si>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</si>
  <si>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</si>
  <si>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</si>
  <si>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</si>
  <si>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</si>
  <si>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</si>
  <si>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</si>
  <si>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</si>
  <si>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</si>
  <si>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</si>
  <si>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</si>
  <si>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</si>
  <si>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</si>
  <si>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</si>
  <si>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</si>
  <si>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</si>
  <si>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</si>
  <si>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</si>
  <si>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</si>
  <si>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</si>
  <si>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</si>
  <si>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</si>
  <si>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</si>
  <si>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</si>
  <si>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</si>
  <si>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</si>
  <si>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</si>
  <si>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</si>
  <si>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</si>
  <si>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</si>
  <si>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</si>
  <si>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</si>
  <si>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</si>
  <si>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</si>
  <si>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</si>
  <si>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</si>
  <si>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</si>
  <si>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</si>
  <si>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</si>
  <si>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</si>
  <si>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</si>
  <si>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</si>
  <si>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</si>
  <si>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</si>
  <si>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</si>
  <si>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</si>
  <si>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</si>
  <si>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</si>
  <si>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</si>
  <si>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</si>
  <si>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</si>
  <si>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</si>
  <si>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</si>
  <si>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</si>
  <si>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</si>
  <si>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</si>
  <si>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</si>
  <si>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</si>
  <si>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</si>
  <si>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</si>
  <si>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</si>
  <si>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</si>
  <si>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</si>
  <si>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</si>
  <si>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</si>
  <si>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</si>
  <si>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</si>
  <si>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</si>
  <si>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</si>
  <si>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</si>
  <si>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</si>
  <si>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</si>
  <si>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</si>
  <si>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</si>
  <si>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</si>
  <si>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</si>
  <si>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</si>
  <si>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</si>
  <si>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</si>
  <si>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</si>
  <si>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</si>
  <si>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</si>
  <si>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</si>
  <si>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</si>
  <si>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</si>
  <si>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</si>
  <si>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</si>
  <si>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</si>
  <si>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</si>
  <si>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</si>
  <si>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</si>
  <si>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</si>
  <si>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</si>
  <si>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</si>
  <si>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</si>
  <si>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</si>
  <si>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</si>
  <si>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</si>
  <si>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</si>
  <si>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</si>
  <si>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</si>
  <si>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</si>
  <si>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</si>
  <si>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</si>
  <si>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</si>
  <si>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</si>
  <si>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</si>
  <si>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</si>
  <si>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</si>
  <si>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</si>
  <si>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</si>
  <si>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</si>
  <si>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</si>
  <si>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</si>
  <si>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</si>
  <si>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</si>
  <si>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</si>
  <si>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</si>
  <si>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</si>
  <si>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</si>
  <si>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</si>
  <si>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</si>
  <si>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</si>
  <si>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</si>
  <si>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</si>
  <si>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</si>
  <si>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</si>
  <si>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</si>
  <si>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</si>
  <si>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</si>
  <si>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</si>
  <si>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</si>
  <si>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</si>
  <si>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</si>
  <si>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</si>
  <si>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</si>
  <si>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</si>
  <si>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</si>
  <si>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</si>
  <si>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</si>
  <si>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</si>
  <si>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</si>
  <si>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</si>
  <si>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</si>
  <si>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</si>
  <si>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</si>
  <si>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</si>
  <si>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</si>
  <si>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</si>
  <si>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</si>
  <si>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</si>
  <si>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</si>
  <si>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</si>
  <si>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</si>
  <si>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</si>
  <si>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</si>
  <si>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</si>
  <si>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</si>
  <si>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</si>
  <si>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</si>
  <si>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</si>
  <si>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</si>
  <si>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</si>
  <si>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</si>
  <si>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</si>
  <si>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</si>
  <si>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</si>
  <si>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</si>
  <si>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</si>
  <si>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</si>
  <si>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</si>
  <si>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</si>
  <si>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</si>
  <si>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</si>
  <si>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</si>
  <si>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</si>
  <si>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</si>
  <si>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</si>
  <si>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</si>
  <si>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</si>
  <si>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</si>
  <si>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</si>
  <si>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</si>
  <si>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</si>
  <si>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</si>
  <si>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</si>
  <si>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</si>
  <si>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</si>
  <si>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</si>
  <si>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</si>
  <si>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</si>
  <si>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</si>
  <si>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</si>
  <si>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</si>
  <si>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</si>
  <si>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</si>
  <si>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</si>
  <si>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</si>
  <si>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</si>
  <si>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</si>
  <si>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</si>
  <si>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</si>
  <si>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</si>
  <si>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</si>
  <si>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</si>
  <si>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</si>
  <si>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</si>
  <si>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</si>
  <si>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</si>
  <si>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</si>
  <si>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</si>
  <si>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</si>
  <si>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</si>
  <si>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</si>
  <si>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</si>
  <si>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</si>
  <si>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</si>
  <si>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</si>
  <si>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</si>
  <si>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</si>
  <si>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</si>
  <si>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</si>
  <si>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</si>
  <si>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</si>
  <si>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</si>
  <si>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</si>
  <si>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</si>
  <si>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</si>
  <si>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</si>
  <si>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</si>
  <si>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</si>
  <si>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</si>
  <si>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</si>
  <si>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</si>
  <si>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</si>
  <si>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</si>
  <si>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</si>
  <si>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</si>
  <si>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</si>
  <si>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</si>
  <si>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</si>
  <si>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</si>
  <si>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</si>
  <si>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</si>
  <si>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</si>
  <si>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</si>
  <si>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</si>
  <si>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</si>
  <si>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</si>
  <si>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</si>
  <si>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</si>
  <si>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</si>
  <si>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</si>
  <si>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</si>
  <si>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</si>
  <si>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</si>
  <si>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</si>
  <si>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</si>
  <si>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</si>
  <si>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</si>
  <si>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</si>
  <si>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</si>
  <si>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</si>
  <si>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</si>
  <si>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</si>
  <si>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</si>
  <si>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</si>
  <si>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</si>
  <si>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</si>
  <si>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</si>
  <si>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</si>
  <si>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</si>
  <si>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</si>
  <si>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</si>
  <si>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</si>
  <si>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</si>
  <si>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</si>
  <si>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</si>
  <si>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</si>
  <si>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</si>
  <si>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</si>
  <si>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</si>
  <si>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</si>
  <si>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</si>
  <si>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</si>
  <si>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</si>
  <si>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</si>
  <si>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</si>
  <si>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</si>
  <si>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</si>
  <si>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</si>
  <si>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</si>
  <si>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</si>
  <si>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</si>
  <si>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</si>
  <si>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</si>
  <si>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</si>
  <si>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</si>
  <si>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</si>
  <si>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</si>
  <si>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</si>
  <si>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</si>
  <si>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</si>
  <si>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</si>
  <si>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</si>
  <si>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</si>
  <si>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</si>
  <si>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</si>
  <si>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</si>
  <si>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</si>
  <si>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</si>
  <si>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</si>
  <si>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</si>
  <si>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</si>
  <si>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</si>
  <si>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</si>
  <si>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</si>
  <si>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</si>
  <si>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</si>
  <si>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</si>
  <si>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</si>
  <si>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</si>
  <si>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</si>
  <si>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</si>
  <si>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</si>
  <si>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</si>
  <si>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</si>
  <si>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</si>
  <si>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</si>
  <si>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</si>
  <si>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</si>
  <si>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</si>
  <si>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</si>
  <si>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</si>
  <si>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</si>
  <si>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</si>
  <si>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</si>
  <si>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</si>
  <si>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</si>
  <si>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</si>
  <si>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</si>
  <si>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</si>
  <si>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</si>
  <si>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</si>
  <si>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</si>
  <si>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</si>
  <si>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</si>
  <si>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</si>
  <si>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</si>
  <si>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</si>
  <si>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</si>
  <si>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</si>
  <si>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</si>
  <si>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</si>
  <si>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</si>
  <si>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</si>
  <si>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</si>
  <si>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</si>
  <si>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</si>
  <si>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</si>
  <si>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</si>
  <si>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</si>
  <si>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</si>
  <si>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</si>
  <si>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</si>
  <si>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</si>
  <si>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</si>
  <si>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</si>
  <si>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</si>
  <si>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</si>
  <si>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</si>
  <si>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</si>
  <si>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</si>
  <si>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</si>
  <si>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</si>
  <si>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</si>
  <si>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</si>
  <si>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</si>
  <si>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</si>
  <si>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</si>
  <si>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</si>
  <si>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</si>
  <si>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</si>
  <si>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</si>
  <si>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</si>
  <si>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</si>
  <si>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</si>
  <si>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</si>
  <si>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</si>
  <si>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</si>
  <si>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</si>
  <si>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</si>
  <si>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</si>
  <si>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</si>
  <si>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</si>
  <si>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</si>
  <si>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</si>
  <si>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</si>
  <si>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</si>
  <si>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</si>
  <si>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</si>
  <si>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</si>
  <si>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</si>
  <si>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</si>
  <si>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</si>
  <si>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</si>
  <si>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</si>
  <si>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</si>
  <si>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</si>
  <si>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</si>
  <si>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</si>
  <si>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</si>
  <si>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</si>
  <si>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</si>
  <si>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</si>
  <si>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</si>
  <si>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</si>
  <si>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</si>
  <si>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</si>
  <si>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</si>
  <si>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</si>
  <si>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</si>
  <si>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</si>
  <si>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</si>
  <si>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</si>
  <si>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</si>
  <si>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</si>
  <si>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</si>
  <si>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</si>
  <si>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</si>
  <si>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</si>
  <si>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</si>
  <si>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</si>
  <si>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</si>
  <si>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</si>
  <si>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</si>
  <si>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</si>
  <si>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</si>
  <si>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</si>
  <si>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</si>
  <si>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</si>
  <si>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</si>
  <si>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</si>
  <si>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</si>
  <si>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</si>
  <si>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</si>
  <si>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</si>
  <si>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</si>
  <si>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</si>
  <si>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</si>
  <si>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</si>
  <si>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</si>
  <si>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</si>
  <si>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</si>
  <si>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</si>
  <si>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</si>
  <si>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</si>
  <si>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</si>
  <si>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</si>
  <si>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</si>
  <si>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</si>
  <si>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</si>
  <si>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</si>
  <si>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</si>
  <si>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</si>
  <si>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</si>
  <si>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</si>
  <si>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</si>
  <si>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</si>
  <si>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</si>
  <si>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</si>
  <si>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</si>
  <si>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</si>
  <si>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</si>
  <si>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</si>
  <si>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</si>
  <si>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</si>
  <si>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</si>
  <si>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</si>
  <si>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</si>
  <si>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</si>
  <si>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</si>
  <si>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</si>
  <si>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</si>
  <si>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</si>
  <si>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</si>
  <si>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</si>
  <si>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</si>
  <si>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</si>
  <si>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</si>
  <si>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</si>
  <si>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</si>
  <si>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</si>
  <si>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</si>
  <si>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</si>
  <si>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</si>
  <si>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</si>
  <si>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</si>
  <si>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</si>
  <si>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</si>
  <si>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</si>
  <si>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</si>
  <si>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</si>
  <si>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</si>
  <si>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</si>
  <si>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</si>
  <si>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</si>
  <si>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</si>
  <si>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</si>
  <si>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</si>
  <si>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</si>
  <si>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</si>
  <si>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</si>
  <si>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</si>
  <si>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</si>
  <si>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</si>
  <si>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</si>
  <si>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</si>
  <si>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</si>
  <si>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</si>
  <si>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</si>
  <si>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</si>
  <si>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</si>
  <si>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</si>
  <si>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</si>
  <si>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</si>
  <si>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</si>
  <si>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</si>
  <si>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</si>
  <si>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</si>
  <si>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</si>
  <si>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</si>
  <si>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</si>
  <si>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</si>
  <si>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</si>
  <si>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</si>
  <si>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</si>
  <si>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</si>
  <si>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</si>
  <si>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</si>
  <si>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</si>
  <si>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</si>
  <si>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</si>
  <si>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</si>
  <si>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</si>
  <si>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</si>
  <si>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</si>
  <si>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</si>
  <si>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</si>
  <si>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</si>
  <si>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</si>
  <si>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</si>
  <si>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</si>
  <si>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</si>
  <si>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</si>
  <si>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</si>
  <si>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</si>
  <si>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</si>
  <si>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</si>
  <si>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</si>
  <si>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</si>
  <si>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</si>
  <si>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</si>
  <si>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</si>
  <si>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</si>
  <si>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</si>
  <si>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</si>
  <si>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</si>
  <si>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</si>
  <si>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</si>
  <si>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</si>
  <si>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</si>
  <si>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</si>
  <si>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</si>
  <si>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</si>
  <si>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</si>
  <si>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</si>
  <si>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</si>
  <si>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</si>
  <si>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</si>
  <si>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</si>
  <si>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</si>
  <si>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</si>
  <si>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</si>
  <si>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</si>
  <si>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</si>
  <si>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</si>
  <si>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</si>
  <si>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</si>
  <si>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</si>
  <si>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</si>
  <si>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</si>
  <si>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</si>
  <si>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</si>
  <si>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</si>
  <si>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</si>
  <si>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</si>
  <si>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</si>
  <si>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</si>
  <si>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</si>
  <si>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</si>
  <si>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</si>
  <si>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</si>
  <si>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</si>
  <si>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</si>
  <si>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</si>
  <si>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</si>
  <si>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</si>
  <si>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</si>
  <si>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</si>
  <si>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</si>
  <si>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</si>
  <si>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</si>
  <si>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</si>
  <si>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</si>
  <si>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</si>
  <si>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</si>
  <si>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</si>
  <si>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</si>
  <si>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</si>
  <si>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</si>
  <si>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</si>
  <si>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</si>
  <si>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</si>
  <si>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</si>
  <si>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</si>
  <si>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</si>
  <si>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</si>
  <si>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</si>
  <si>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</si>
  <si>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</si>
  <si>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</si>
  <si>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</si>
  <si>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</si>
  <si>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</si>
  <si>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</si>
  <si>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</si>
  <si>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</si>
  <si>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</si>
  <si>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</si>
  <si>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</si>
  <si>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</si>
  <si>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</si>
  <si>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</si>
  <si>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</si>
  <si>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</si>
  <si>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</si>
  <si>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</si>
  <si>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</si>
  <si>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</si>
  <si>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</si>
  <si>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</si>
  <si>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</si>
  <si>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</si>
  <si>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</si>
  <si>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</si>
  <si>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</si>
  <si>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</si>
  <si>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</si>
  <si>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</si>
  <si>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</si>
  <si>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</si>
  <si>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</si>
  <si>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</si>
  <si>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</si>
  <si>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</si>
  <si>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</si>
  <si>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</si>
  <si>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</si>
  <si>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</si>
  <si>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</si>
  <si>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</si>
  <si>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</si>
  <si>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</si>
  <si>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</si>
  <si>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</si>
  <si>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</si>
  <si>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</si>
  <si>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</si>
  <si>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</si>
  <si>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</si>
  <si>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</si>
  <si>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</si>
  <si>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</si>
  <si>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</si>
  <si>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</si>
  <si>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</si>
  <si>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</si>
  <si>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</si>
  <si>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</si>
  <si>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</si>
  <si>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</si>
  <si>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</si>
  <si>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</si>
  <si>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</si>
  <si>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</si>
  <si>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</si>
  <si>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</si>
  <si>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</si>
  <si>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</si>
  <si>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</si>
  <si>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</si>
  <si>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</si>
  <si>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</si>
  <si>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</si>
  <si>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</si>
  <si>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</si>
  <si>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</si>
  <si>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</si>
  <si>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</si>
  <si>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</si>
  <si>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</si>
  <si>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</si>
  <si>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</si>
  <si>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</si>
  <si>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</si>
  <si>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</si>
  <si>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</si>
  <si>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</si>
  <si>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</si>
  <si>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</si>
  <si>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</si>
  <si>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</si>
  <si>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</si>
  <si>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</si>
  <si>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</si>
  <si>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</si>
  <si>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</si>
  <si>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</si>
  <si>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</si>
  <si>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</si>
  <si>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</si>
  <si>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</si>
  <si>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</si>
  <si>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</si>
  <si>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</si>
  <si>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</si>
  <si>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</si>
  <si>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</si>
  <si>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</si>
  <si>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</si>
  <si>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</si>
  <si>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</si>
  <si>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</si>
  <si>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</si>
  <si>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</si>
  <si>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</si>
  <si>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</si>
  <si>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</si>
  <si>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</si>
  <si>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</si>
  <si>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</si>
  <si>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</si>
  <si>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</si>
  <si>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</si>
  <si>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</si>
  <si>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</si>
  <si>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</si>
  <si>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</si>
  <si>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</si>
  <si>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</si>
  <si>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</si>
  <si>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</si>
  <si>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</si>
  <si>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</si>
  <si>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</si>
  <si>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</si>
  <si>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</si>
  <si>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</si>
  <si>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</si>
  <si>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</si>
  <si>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</si>
  <si>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</si>
  <si>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</si>
  <si>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</si>
  <si>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</si>
  <si>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</si>
  <si>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</si>
  <si>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</si>
  <si>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</si>
  <si>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</si>
  <si>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</si>
  <si>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</si>
  <si>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</si>
  <si>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</si>
  <si>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</si>
  <si>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</si>
  <si>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</si>
  <si>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</si>
  <si>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</si>
  <si>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</si>
  <si>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</si>
  <si>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</si>
  <si>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</si>
  <si>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</si>
  <si>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</si>
  <si>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</si>
  <si>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</si>
  <si>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</si>
  <si>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</si>
  <si>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</si>
  <si>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</si>
  <si>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</si>
  <si>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</si>
  <si>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</si>
  <si>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</si>
  <si>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</si>
  <si>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</si>
  <si>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</si>
  <si>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</si>
  <si>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</si>
  <si>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</si>
  <si>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</si>
  <si>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</si>
  <si>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</si>
  <si>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</si>
  <si>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</si>
  <si>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</si>
  <si>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</si>
  <si>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</si>
  <si>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</si>
  <si>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</si>
  <si>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</si>
  <si>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</si>
  <si>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</si>
  <si>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</si>
  <si>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</si>
  <si>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</si>
  <si>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</si>
  <si>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</si>
  <si>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</si>
  <si>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</si>
  <si>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</si>
  <si>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</si>
  <si>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</si>
  <si>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</si>
  <si>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</si>
  <si>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</si>
  <si>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</si>
  <si>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</si>
  <si>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</si>
  <si>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</si>
  <si>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</si>
  <si>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</si>
  <si>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</si>
  <si>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</si>
  <si>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</si>
  <si>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</si>
  <si>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</si>
  <si>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</si>
  <si>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</si>
  <si>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</si>
  <si>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</si>
  <si>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</si>
  <si>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</si>
  <si>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</si>
  <si>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</si>
  <si>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</si>
  <si>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</si>
  <si>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</si>
  <si>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</si>
  <si>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</si>
  <si>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</si>
  <si>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</si>
  <si>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</si>
  <si>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</si>
  <si>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</si>
  <si>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</si>
  <si>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</si>
  <si>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</si>
  <si>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</si>
  <si>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</si>
  <si>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</si>
  <si>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</si>
  <si>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</si>
  <si>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</si>
  <si>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</si>
  <si>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</si>
  <si>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</si>
  <si>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</si>
  <si>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</si>
  <si>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</si>
  <si>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</si>
  <si>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</si>
  <si>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</si>
  <si>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</si>
  <si>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</si>
  <si>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</si>
  <si>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</si>
  <si>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</si>
  <si>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</si>
  <si>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</si>
  <si>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</si>
  <si>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</si>
  <si>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</si>
  <si>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</si>
  <si>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</si>
  <si>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</si>
  <si>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</si>
  <si>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</si>
  <si>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</si>
  <si>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</si>
  <si>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</si>
  <si>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</si>
  <si>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</si>
  <si>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</si>
  <si>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</si>
  <si>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</si>
  <si>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</si>
  <si>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</si>
  <si>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</si>
  <si>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</si>
  <si>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</si>
  <si>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</si>
  <si>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</si>
  <si>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</si>
  <si>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</si>
  <si>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</si>
  <si>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</si>
  <si>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</si>
  <si>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</si>
  <si>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</si>
  <si>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</si>
  <si>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</si>
  <si>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</si>
  <si>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</si>
  <si>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</si>
  <si>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</si>
  <si>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</si>
  <si>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</si>
  <si>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</si>
  <si>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</si>
  <si>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</si>
  <si>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</si>
  <si>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</si>
  <si>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</si>
  <si>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</si>
  <si>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</si>
  <si>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</si>
  <si>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</si>
  <si>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</si>
  <si>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</si>
  <si>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</si>
  <si>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</si>
  <si>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</si>
  <si>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</si>
  <si>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</si>
  <si>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</si>
  <si>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</si>
  <si>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</si>
  <si>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</si>
  <si>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</si>
  <si>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</si>
  <si>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</si>
  <si>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</si>
  <si>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</si>
  <si>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</si>
  <si>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</si>
  <si>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</si>
  <si>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</si>
  <si>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</si>
  <si>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</si>
  <si>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</si>
  <si>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</si>
  <si>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</si>
  <si>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</si>
  <si>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</si>
  <si>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</si>
  <si>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</si>
  <si>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</si>
  <si>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</si>
  <si>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</si>
  <si>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</si>
  <si>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</si>
  <si>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</si>
  <si>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</si>
  <si>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</si>
  <si>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</si>
  <si>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</si>
  <si>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</si>
  <si>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</si>
  <si>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</si>
  <si>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</si>
  <si>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</si>
  <si>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</si>
  <si>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</si>
  <si>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</si>
  <si>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</si>
  <si>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</si>
  <si>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</si>
  <si>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</si>
  <si>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</si>
  <si>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</si>
  <si>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</si>
  <si>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</si>
  <si>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</si>
  <si>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</si>
  <si>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</si>
  <si>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</si>
  <si>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</si>
  <si>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</si>
  <si>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</si>
  <si>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</si>
  <si>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</si>
  <si>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</si>
  <si>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</si>
  <si>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</si>
  <si>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</si>
  <si>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</si>
  <si>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</si>
  <si>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</si>
  <si>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</si>
  <si>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</si>
  <si>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</si>
  <si>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</si>
  <si>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</si>
  <si>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</si>
  <si>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</si>
  <si>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</si>
  <si>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</si>
  <si>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</si>
  <si>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</si>
  <si>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</si>
  <si>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</si>
  <si>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</si>
  <si>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</si>
  <si>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</si>
  <si>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</si>
  <si>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</si>
  <si>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</si>
  <si>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</si>
  <si>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</si>
  <si>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</si>
  <si>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</si>
  <si>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</si>
  <si>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</si>
  <si>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</si>
  <si>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</si>
  <si>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</si>
  <si>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</si>
  <si>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</si>
  <si>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</si>
  <si>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</si>
  <si>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</si>
  <si>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</si>
  <si>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</si>
  <si>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</si>
  <si>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</si>
  <si>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</si>
  <si>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</si>
  <si>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</si>
  <si>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</si>
  <si>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</si>
  <si>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</si>
  <si>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</si>
  <si>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</si>
  <si>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</si>
  <si>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</si>
  <si>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</si>
  <si>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</si>
  <si>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</si>
  <si>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</si>
  <si>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</si>
  <si>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</si>
  <si>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</si>
  <si>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</si>
  <si>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</si>
  <si>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</si>
  <si>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</si>
  <si>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</si>
  <si>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</si>
  <si>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</si>
  <si>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</si>
  <si>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</si>
  <si>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</si>
  <si>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</si>
  <si>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</si>
  <si>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</si>
  <si>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</si>
  <si>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</si>
  <si>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</si>
  <si>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</si>
  <si>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</si>
  <si>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</si>
  <si>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</si>
  <si>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</si>
  <si>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</si>
  <si>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</si>
  <si>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</si>
  <si>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</si>
  <si>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</si>
  <si>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</si>
  <si>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</si>
  <si>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</si>
  <si>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</si>
  <si>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</si>
  <si>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</si>
  <si>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</si>
  <si>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</si>
  <si>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</si>
  <si>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</si>
  <si>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</si>
  <si>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</si>
  <si>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</si>
  <si>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</si>
  <si>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</si>
  <si>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</si>
  <si>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</si>
  <si>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</si>
  <si>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</si>
  <si>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</si>
  <si>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</si>
  <si>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</si>
  <si>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</si>
  <si>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</si>
  <si>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</si>
  <si>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</si>
  <si>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</si>
  <si>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</si>
  <si>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</si>
  <si>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</si>
  <si>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</si>
  <si>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</si>
  <si>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</si>
  <si>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</si>
  <si>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</si>
  <si>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</si>
  <si>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</si>
  <si>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</si>
  <si>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</si>
  <si>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</si>
  <si>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</si>
  <si>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</si>
  <si>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</si>
  <si>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</si>
  <si>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</si>
  <si>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</si>
  <si>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</si>
  <si>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</si>
  <si>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</si>
  <si>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</si>
  <si>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</si>
  <si>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</si>
  <si>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</si>
  <si>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</si>
  <si>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</si>
  <si>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</si>
  <si>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</si>
  <si>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</si>
  <si>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</si>
  <si>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</si>
  <si>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</si>
  <si>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</si>
  <si>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</si>
  <si>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</si>
  <si>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</si>
  <si>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</si>
  <si>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</si>
  <si>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</si>
  <si>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</si>
  <si>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</si>
  <si>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</si>
  <si>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</si>
  <si>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</si>
  <si>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</si>
  <si>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</si>
  <si>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</si>
  <si>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</si>
  <si>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</si>
  <si>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</si>
  <si>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</si>
  <si>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</si>
  <si>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</si>
  <si>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</si>
  <si>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</si>
  <si>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</si>
  <si>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</si>
  <si>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</si>
  <si>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</si>
  <si>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</si>
  <si>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</si>
  <si>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</si>
  <si>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</si>
  <si>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</si>
  <si>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</si>
  <si>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</si>
  <si>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</si>
  <si>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</si>
  <si>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</si>
  <si>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</si>
  <si>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</si>
  <si>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</si>
  <si>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</si>
  <si>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</si>
  <si>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</si>
  <si>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</si>
  <si>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</si>
  <si>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</si>
  <si>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</si>
  <si>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</si>
  <si>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</si>
  <si>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</si>
  <si>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</si>
  <si>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</si>
  <si>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</si>
  <si>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</si>
  <si>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</si>
  <si>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</si>
  <si>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</si>
  <si>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</si>
  <si>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</si>
  <si>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</si>
  <si>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</si>
  <si>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</si>
  <si>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</si>
  <si>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</si>
  <si>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</si>
  <si>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</si>
  <si>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</si>
  <si>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</si>
  <si>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</si>
  <si>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</si>
  <si>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</si>
  <si>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</si>
  <si>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</si>
  <si>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</si>
  <si>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</si>
  <si>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</si>
  <si>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</si>
  <si>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</si>
  <si>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</si>
  <si>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</si>
  <si>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</si>
  <si>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</si>
  <si>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</si>
  <si>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</si>
  <si>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</si>
  <si>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</si>
  <si>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</si>
  <si>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</si>
  <si>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</si>
  <si>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</si>
  <si>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</si>
  <si>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</si>
  <si>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</si>
  <si>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</si>
  <si>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</si>
  <si>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</si>
  <si>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</si>
  <si>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</si>
  <si>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</si>
  <si>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</si>
  <si>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</si>
  <si>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</si>
  <si>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</si>
  <si>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</si>
  <si>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</si>
  <si>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</si>
  <si>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</si>
  <si>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</si>
  <si>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</si>
  <si>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</si>
  <si>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</si>
  <si>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</si>
  <si>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</si>
  <si>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</si>
  <si>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</si>
  <si>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</si>
  <si>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</si>
  <si>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</si>
  <si>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</si>
  <si>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</si>
  <si>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</si>
  <si>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</si>
  <si>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</si>
  <si>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</si>
  <si>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</si>
  <si>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</si>
  <si>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</si>
  <si>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</si>
  <si>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</si>
  <si>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</si>
  <si>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</si>
  <si>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</si>
  <si>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</si>
  <si>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</si>
  <si>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</si>
  <si>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</si>
  <si>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</si>
  <si>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</si>
  <si>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</si>
  <si>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</si>
  <si>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</si>
  <si>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</si>
  <si>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</si>
  <si>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</si>
  <si>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</si>
  <si>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</si>
  <si>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</si>
  <si>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</si>
  <si>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</si>
  <si>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</si>
  <si>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</si>
  <si>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</si>
  <si>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</si>
  <si>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</si>
  <si>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</si>
  <si>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</si>
  <si>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</si>
  <si>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</si>
  <si>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</si>
  <si>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</si>
  <si>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</si>
  <si>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</si>
  <si>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</si>
  <si>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</si>
  <si>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</si>
  <si>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</si>
  <si>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</si>
  <si>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</si>
  <si>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</si>
  <si>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</si>
  <si>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</si>
  <si>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</si>
  <si>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</si>
  <si>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</si>
  <si>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</si>
  <si>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</si>
  <si>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</si>
  <si>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</si>
  <si>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</si>
  <si>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</si>
  <si>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</si>
  <si>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</si>
  <si>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</si>
  <si>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</si>
  <si>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</si>
  <si>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</si>
  <si>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</si>
  <si>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</si>
  <si>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</si>
  <si>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</si>
  <si>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</si>
  <si>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</si>
  <si>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</si>
  <si>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</si>
  <si>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</si>
  <si>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</si>
  <si>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</si>
  <si>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</si>
  <si>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</si>
  <si>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</si>
  <si>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</si>
  <si>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</si>
  <si>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</si>
  <si>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</si>
  <si>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</si>
  <si>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</si>
  <si>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</si>
  <si>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</si>
  <si>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</si>
  <si>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</si>
  <si>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</si>
  <si>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</si>
  <si>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</si>
  <si>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</si>
  <si>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</si>
  <si>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</si>
  <si>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</si>
  <si>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</si>
  <si>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</si>
  <si>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</si>
  <si>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</si>
  <si>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</si>
  <si>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</si>
  <si>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</si>
  <si>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</si>
  <si>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</si>
  <si>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</si>
  <si>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</si>
  <si>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</si>
  <si>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</si>
  <si>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</si>
  <si>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</si>
  <si>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</si>
  <si>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</si>
  <si>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</si>
  <si>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</si>
  <si>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</si>
  <si>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</si>
  <si>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</si>
  <si>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</si>
  <si>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</si>
  <si>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</si>
  <si>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</si>
  <si>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</si>
  <si>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</si>
  <si>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</si>
  <si>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</si>
  <si>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</si>
  <si>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</si>
  <si>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</si>
  <si>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</si>
  <si>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</si>
  <si>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</si>
  <si>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</si>
  <si>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</si>
  <si>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</si>
  <si>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</si>
  <si>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</si>
  <si>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</si>
  <si>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</si>
  <si>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</si>
  <si>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</si>
  <si>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</si>
  <si>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</si>
  <si>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</si>
  <si>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</si>
  <si>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</si>
  <si>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</si>
  <si>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</si>
  <si>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</si>
  <si>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</si>
  <si>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</si>
  <si>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</si>
  <si>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</si>
  <si>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</si>
  <si>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</si>
  <si>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</si>
  <si>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</si>
  <si>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</si>
  <si>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</si>
  <si>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</si>
  <si>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</si>
  <si>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</si>
  <si>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</si>
  <si>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</si>
  <si>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</si>
  <si>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</si>
  <si>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</si>
  <si>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</si>
  <si>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</si>
  <si>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</si>
  <si>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</si>
  <si>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</si>
  <si>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</si>
  <si>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</si>
  <si>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</si>
  <si>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</si>
  <si>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</si>
  <si>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</si>
  <si>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</si>
  <si>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</si>
  <si>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</si>
  <si>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</si>
  <si>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</si>
  <si>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</si>
  <si>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</si>
  <si>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</si>
  <si>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</si>
  <si>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</si>
  <si>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</si>
  <si>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</si>
  <si>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</si>
  <si>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</si>
  <si>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</si>
  <si>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</si>
  <si>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</si>
  <si>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</si>
  <si>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</si>
  <si>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</si>
  <si>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</si>
  <si>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</si>
  <si>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</si>
  <si>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</si>
  <si>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</si>
  <si>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</si>
  <si>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</si>
  <si>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</si>
  <si>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</si>
  <si>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</si>
  <si>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</si>
  <si>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</si>
  <si>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</si>
  <si>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</si>
  <si>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</si>
  <si>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</si>
  <si>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</si>
  <si>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</si>
  <si>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</si>
  <si>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</si>
  <si>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</si>
  <si>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</si>
  <si>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</si>
  <si>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</si>
  <si>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</si>
  <si>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</si>
  <si>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</si>
  <si>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</si>
  <si>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</si>
  <si>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</si>
  <si>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</si>
  <si>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</si>
  <si>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</si>
  <si>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</si>
  <si>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</si>
  <si>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</si>
  <si>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</si>
  <si>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</si>
  <si>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</si>
  <si>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</si>
  <si>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</si>
  <si>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</si>
  <si>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</si>
  <si>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</si>
  <si>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</si>
  <si>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</si>
  <si>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</si>
  <si>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</si>
  <si>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</si>
  <si>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</si>
  <si>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</si>
  <si>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</si>
  <si>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</si>
  <si>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</si>
  <si>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</si>
  <si>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</si>
  <si>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</si>
  <si>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</si>
  <si>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</si>
  <si>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</si>
  <si>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</si>
  <si>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</si>
  <si>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</si>
  <si>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</si>
  <si>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</si>
  <si>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</si>
  <si>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</si>
  <si>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</si>
  <si>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</si>
  <si>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</si>
  <si>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</si>
  <si>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</si>
  <si>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</si>
  <si>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</si>
  <si>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</si>
  <si>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</si>
  <si>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</si>
  <si>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</si>
  <si>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</si>
  <si>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</si>
  <si>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</si>
  <si>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</si>
  <si>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</si>
  <si>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</si>
  <si>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</si>
  <si>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</si>
  <si>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</si>
  <si>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</si>
  <si>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</si>
  <si>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</si>
  <si>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</si>
  <si>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</si>
  <si>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</si>
  <si>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</si>
  <si>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</si>
  <si>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</si>
  <si>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</si>
  <si>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</si>
  <si>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</si>
  <si>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</si>
  <si>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</si>
  <si>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</si>
  <si>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</si>
  <si>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</si>
  <si>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</si>
  <si>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</si>
  <si>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</si>
  <si>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</si>
  <si>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</si>
  <si>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</si>
  <si>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</si>
  <si>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</si>
  <si>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</si>
  <si>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</si>
  <si>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</si>
  <si>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</si>
  <si>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</si>
  <si>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</si>
  <si>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</si>
  <si>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</si>
  <si>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</si>
  <si>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</si>
  <si>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</si>
  <si>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</si>
  <si>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</si>
  <si>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</si>
  <si>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</si>
  <si>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</si>
  <si>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</si>
  <si>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</si>
  <si>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</si>
  <si>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</si>
  <si>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</si>
  <si>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</si>
  <si>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</si>
  <si>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</si>
  <si>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</si>
  <si>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</si>
  <si>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</si>
  <si>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</si>
  <si>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</si>
  <si>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</si>
  <si>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</si>
  <si>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</si>
  <si>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</si>
  <si>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</si>
  <si>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</si>
  <si>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</si>
  <si>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</si>
  <si>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</si>
  <si>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</si>
  <si>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</si>
  <si>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</si>
  <si>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</si>
  <si>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</si>
  <si>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</si>
  <si>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</si>
  <si>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</si>
  <si>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</si>
  <si>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</si>
  <si>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</si>
  <si>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</si>
  <si>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</si>
  <si>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</si>
  <si>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</si>
  <si>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</si>
  <si>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</si>
  <si>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</si>
  <si>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</si>
  <si>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</si>
  <si>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</si>
  <si>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</si>
  <si>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</si>
  <si>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</si>
  <si>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</si>
  <si>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</si>
  <si>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</si>
  <si>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</si>
  <si>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</si>
  <si>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</si>
  <si>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</si>
  <si>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</si>
  <si>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</si>
  <si>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</si>
  <si>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</si>
  <si>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</si>
  <si>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</si>
  <si>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</si>
  <si>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</si>
  <si>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</si>
  <si>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</si>
  <si>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</si>
  <si>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</si>
  <si>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</si>
  <si>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</si>
  <si>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</si>
  <si>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</si>
  <si>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</si>
  <si>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</si>
  <si>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</si>
  <si>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</si>
  <si>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</si>
  <si>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</si>
  <si>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</si>
  <si>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</si>
  <si>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</si>
  <si>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</si>
  <si>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</si>
  <si>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</si>
  <si>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</si>
  <si>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</si>
  <si>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</si>
  <si>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</si>
  <si>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</si>
  <si>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</si>
  <si>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</si>
  <si>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</si>
  <si>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</si>
  <si>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</si>
  <si>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</si>
  <si>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</si>
  <si>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</si>
  <si>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</si>
  <si>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</si>
  <si>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</si>
  <si>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</si>
  <si>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</si>
  <si>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</si>
  <si>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</si>
  <si>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</si>
  <si>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</si>
  <si>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</si>
  <si>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</si>
  <si>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</si>
  <si>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</si>
  <si>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</si>
  <si>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</si>
  <si>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</si>
  <si>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</si>
  <si>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</si>
  <si>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</si>
  <si>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</si>
  <si>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</si>
  <si>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</si>
  <si>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</si>
  <si>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</si>
  <si>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</si>
  <si>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</si>
  <si>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</si>
  <si>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</si>
  <si>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</si>
  <si>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</si>
  <si>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</si>
  <si>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</si>
  <si>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</si>
  <si>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</si>
  <si>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</si>
  <si>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</si>
  <si>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</si>
  <si>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</si>
  <si>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</si>
  <si>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</si>
  <si>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</si>
  <si>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</si>
  <si>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</si>
  <si>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</si>
  <si>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</si>
  <si>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</si>
  <si>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</si>
  <si>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</si>
  <si>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</si>
  <si>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</si>
  <si>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</si>
  <si>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</si>
  <si>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</si>
  <si>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</si>
  <si>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</si>
  <si>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</si>
  <si>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</si>
  <si>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</si>
  <si>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</si>
  <si>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</si>
  <si>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</si>
  <si>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</si>
  <si>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</si>
  <si>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</si>
  <si>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</si>
  <si>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</si>
  <si>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</si>
  <si>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</si>
  <si>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</si>
  <si>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</si>
  <si>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</si>
  <si>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</si>
  <si>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</si>
  <si>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</si>
  <si>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</si>
  <si>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</si>
  <si>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</si>
  <si>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</si>
  <si>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</si>
  <si>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</si>
  <si>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</si>
  <si>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</si>
  <si>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</si>
  <si>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</si>
  <si>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</si>
  <si>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</si>
  <si>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</si>
  <si>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</si>
  <si>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</si>
  <si>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</si>
  <si>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</si>
  <si>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</si>
  <si>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</si>
  <si>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</si>
  <si>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</si>
  <si>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</si>
  <si>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</si>
  <si>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</si>
  <si>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</si>
  <si>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</si>
  <si>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</si>
  <si>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</si>
  <si>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</si>
  <si>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</si>
  <si>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</si>
  <si>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</si>
  <si>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</si>
  <si>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</si>
  <si>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</si>
  <si>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</si>
  <si>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</si>
  <si>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</si>
  <si>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</si>
  <si>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</si>
  <si>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</si>
  <si>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</si>
  <si>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</si>
  <si>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</si>
  <si>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</si>
  <si>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</si>
  <si>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</si>
  <si>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</si>
  <si>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</si>
  <si>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</si>
  <si>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</si>
  <si>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</si>
  <si>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</si>
  <si>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</si>
  <si>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</si>
  <si>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</si>
  <si>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</si>
  <si>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</si>
  <si>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</si>
  <si>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</si>
  <si>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</si>
  <si>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</si>
  <si>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</si>
  <si>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</si>
  <si>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</si>
  <si>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</si>
  <si>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</si>
  <si>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</si>
  <si>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</si>
  <si>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</si>
  <si>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</si>
  <si>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</si>
  <si>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</si>
  <si>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</si>
  <si>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</si>
  <si>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</si>
  <si>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</si>
  <si>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</si>
  <si>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</si>
  <si>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</si>
  <si>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</si>
  <si>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</si>
  <si>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</si>
  <si>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</si>
  <si>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</si>
  <si>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</si>
  <si>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</si>
  <si>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</si>
  <si>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</si>
  <si>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</si>
  <si>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</si>
  <si>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</si>
  <si>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</si>
  <si>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</si>
  <si>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</si>
  <si>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</si>
  <si>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</si>
  <si>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</si>
  <si>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</si>
  <si>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</si>
  <si>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</si>
  <si>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</si>
  <si>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</si>
  <si>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</si>
  <si>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</si>
  <si>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</si>
  <si>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</si>
  <si>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</si>
  <si>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</si>
  <si>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</si>
  <si>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</si>
  <si>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</si>
  <si>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</si>
  <si>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</si>
  <si>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</si>
  <si>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</si>
  <si>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</si>
  <si>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</si>
  <si>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</si>
  <si>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</si>
  <si>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</si>
  <si>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</si>
  <si>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</si>
  <si>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</si>
  <si>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</si>
  <si>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</si>
  <si>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</si>
  <si>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</si>
  <si>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</si>
  <si>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</si>
  <si>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</si>
  <si>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</si>
  <si>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</si>
  <si>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</si>
  <si>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</si>
  <si>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</si>
  <si>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</si>
  <si>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</si>
  <si>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</si>
  <si>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</si>
  <si>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</si>
  <si>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</si>
  <si>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</si>
  <si>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</si>
  <si>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</si>
  <si>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</si>
  <si>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</si>
  <si>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</si>
  <si>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</si>
  <si>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</si>
  <si>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</si>
  <si>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</si>
  <si>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</si>
  <si>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</si>
  <si>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</si>
  <si>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</si>
  <si>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</si>
  <si>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</si>
  <si>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</si>
  <si>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</si>
  <si>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</si>
  <si>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</si>
  <si>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</si>
  <si>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</si>
  <si>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</si>
  <si>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</si>
  <si>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</si>
  <si>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</si>
  <si>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</si>
  <si>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</si>
  <si>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</si>
  <si>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</si>
  <si>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</si>
  <si>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</si>
  <si>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</si>
  <si>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</si>
  <si>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</si>
  <si>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</si>
  <si>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</si>
  <si>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</si>
  <si>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</si>
  <si>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</si>
  <si>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</si>
  <si>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</si>
  <si>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</si>
  <si>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</si>
  <si>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</si>
  <si>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</si>
  <si>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</si>
  <si>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</si>
  <si>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</si>
  <si>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</si>
  <si>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</si>
  <si>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</si>
  <si>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</si>
  <si>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</si>
  <si>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</si>
  <si>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</si>
  <si>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</si>
  <si>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</si>
  <si>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</si>
  <si>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</si>
  <si>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</si>
  <si>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</si>
  <si>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</si>
  <si>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</si>
  <si>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</si>
  <si>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</si>
  <si>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</si>
  <si>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</si>
  <si>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</si>
  <si>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</si>
  <si>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</si>
  <si>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</si>
  <si>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</si>
  <si>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</si>
  <si>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</si>
  <si>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</si>
  <si>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</si>
  <si>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</si>
  <si>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</si>
  <si>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</si>
  <si>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</si>
  <si>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</si>
  <si>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</si>
  <si>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</si>
  <si>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</si>
  <si>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</si>
  <si>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</si>
  <si>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</si>
  <si>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</si>
  <si>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</si>
  <si>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</si>
  <si>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</si>
  <si>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</si>
  <si>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</si>
  <si>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</si>
  <si>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</si>
  <si>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</si>
  <si>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</si>
  <si>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</si>
  <si>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</si>
  <si>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</si>
  <si>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</si>
  <si>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</si>
  <si>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</si>
  <si>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</si>
  <si>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</si>
  <si>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</si>
  <si>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</si>
  <si>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</si>
  <si>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</si>
  <si>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</si>
  <si>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</si>
  <si>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</si>
  <si>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</si>
  <si>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</si>
  <si>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</si>
  <si>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</si>
  <si>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</si>
  <si>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</si>
  <si>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</si>
  <si>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</si>
  <si>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</si>
  <si>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</si>
  <si>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</si>
  <si>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</si>
  <si>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</si>
  <si>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</si>
  <si>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</si>
  <si>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</si>
  <si>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</si>
  <si>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</si>
  <si>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</si>
  <si>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</si>
  <si>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</si>
  <si>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</si>
  <si>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</si>
  <si>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</si>
  <si>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</si>
  <si>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</si>
  <si>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</si>
  <si>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</si>
  <si>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</si>
  <si>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</si>
  <si>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</si>
  <si>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</si>
  <si>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</si>
  <si>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</si>
  <si>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</si>
  <si>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</si>
  <si>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</si>
  <si>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</si>
  <si>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</si>
  <si>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</si>
  <si>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</si>
  <si>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</si>
  <si>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</si>
  <si>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</si>
  <si>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</si>
  <si>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</si>
  <si>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</si>
  <si>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</si>
  <si>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</si>
  <si>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</si>
  <si>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</si>
  <si>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</si>
  <si>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</si>
  <si>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</si>
  <si>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</si>
  <si>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</si>
  <si>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</si>
  <si>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</si>
  <si>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</si>
  <si>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</si>
  <si>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</si>
  <si>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</si>
  <si>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</si>
  <si>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</si>
  <si>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</si>
  <si>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</si>
  <si>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</si>
  <si>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</si>
  <si>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</si>
  <si>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</si>
  <si>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</si>
  <si>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</si>
  <si>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</si>
  <si>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</si>
  <si>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</si>
  <si>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</si>
  <si>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</si>
  <si>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</si>
  <si>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</si>
  <si>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</si>
  <si>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</si>
  <si>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</si>
  <si>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</si>
  <si>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</si>
  <si>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</si>
  <si>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</si>
  <si>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</si>
  <si>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</si>
  <si>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</si>
  <si>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</si>
  <si>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</si>
  <si>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</si>
  <si>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</si>
  <si>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</si>
  <si>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</si>
  <si>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</si>
  <si>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</si>
  <si>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</si>
  <si>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</si>
  <si>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</si>
  <si>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</si>
  <si>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</si>
  <si>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</si>
  <si>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</si>
  <si>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</si>
  <si>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</si>
  <si>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</si>
  <si>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</si>
  <si>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</si>
  <si>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</si>
  <si>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</si>
  <si>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</si>
  <si>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</si>
  <si>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</si>
  <si>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</si>
  <si>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</si>
  <si>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</si>
  <si>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</si>
  <si>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</si>
  <si>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</si>
  <si>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</si>
  <si>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</si>
  <si>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</si>
  <si>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</si>
  <si>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</si>
  <si>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</si>
  <si>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</si>
  <si>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</si>
  <si>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</si>
  <si>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</si>
  <si>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</si>
  <si>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</si>
  <si>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</si>
  <si>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</si>
  <si>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</si>
  <si>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</si>
  <si>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</si>
  <si>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</si>
  <si>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</si>
  <si>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</si>
  <si>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</si>
  <si>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</si>
  <si>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</si>
  <si>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</si>
  <si>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</si>
  <si>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</si>
  <si>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</si>
  <si>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</si>
  <si>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</si>
  <si>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</si>
  <si>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</si>
  <si>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</si>
  <si>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</si>
  <si>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</si>
  <si>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</si>
  <si>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</si>
  <si>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</si>
  <si>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</si>
  <si>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</si>
  <si>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</si>
  <si>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</si>
  <si>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</si>
  <si>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</si>
  <si>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</si>
  <si>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</si>
  <si>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</si>
  <si>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</si>
  <si>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</si>
  <si>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</si>
  <si>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</si>
  <si>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</si>
  <si>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</si>
  <si>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</si>
  <si>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</si>
  <si>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</si>
  <si>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</si>
  <si>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</si>
  <si>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</si>
  <si>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</si>
  <si>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</si>
  <si>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</si>
  <si>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</si>
  <si>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</si>
  <si>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</si>
  <si>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</si>
  <si>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</si>
  <si>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</si>
  <si>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</si>
  <si>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</si>
  <si>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</si>
  <si>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</si>
  <si>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</si>
  <si>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</si>
  <si>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</si>
  <si>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</si>
  <si>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</si>
  <si>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</si>
  <si>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</si>
  <si>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</si>
  <si>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</si>
  <si>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</si>
  <si>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</si>
  <si>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</si>
  <si>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</si>
  <si>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</si>
  <si>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</si>
  <si>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</si>
  <si>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</si>
  <si>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</si>
  <si>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</si>
  <si>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</si>
  <si>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</si>
  <si>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</si>
  <si>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</si>
  <si>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</si>
  <si>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</si>
  <si>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</si>
  <si>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</si>
  <si>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</si>
  <si>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</si>
  <si>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</si>
  <si>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</si>
  <si>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</si>
  <si>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</si>
  <si>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</si>
  <si>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</si>
  <si>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</si>
  <si>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</si>
  <si>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</si>
  <si>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</si>
  <si>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</si>
  <si>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</si>
  <si>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</si>
  <si>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</si>
  <si>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</si>
  <si>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</si>
  <si>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</si>
  <si>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</si>
  <si>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</si>
  <si>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</si>
  <si>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</si>
  <si>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</si>
  <si>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</si>
  <si>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</si>
  <si>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</si>
  <si>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</si>
  <si>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</si>
  <si>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</si>
  <si>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</si>
  <si>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</si>
  <si>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</si>
  <si>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</si>
  <si>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</si>
  <si>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</si>
  <si>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</si>
  <si>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</si>
  <si>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</si>
  <si>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</si>
  <si>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</si>
  <si>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</si>
  <si>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</si>
  <si>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</si>
  <si>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</si>
  <si>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</si>
  <si>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</si>
  <si>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</si>
  <si>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</si>
  <si>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</si>
  <si>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</si>
  <si>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</si>
  <si>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</si>
  <si>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</si>
  <si>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</si>
  <si>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</si>
  <si>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</si>
  <si>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</si>
  <si>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</si>
  <si>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</si>
  <si>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</si>
  <si>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</si>
  <si>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</si>
  <si>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</si>
  <si>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</si>
  <si>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</si>
  <si>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</si>
  <si>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</si>
  <si>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</si>
  <si>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</si>
  <si>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</si>
  <si>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</si>
  <si>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</si>
  <si>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</si>
  <si>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</si>
  <si>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</si>
  <si>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</si>
  <si>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</si>
  <si>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</si>
  <si>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</si>
  <si>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</si>
  <si>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</si>
  <si>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</si>
  <si>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</si>
  <si>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</si>
  <si>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</si>
  <si>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</si>
  <si>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</si>
  <si>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</si>
  <si>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</si>
  <si>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</si>
  <si>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</si>
  <si>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</si>
  <si>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</si>
  <si>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</si>
  <si>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</si>
  <si>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</si>
  <si>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</si>
  <si>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</si>
  <si>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</si>
  <si>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</si>
  <si>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</si>
  <si>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</si>
  <si>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</si>
  <si>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</si>
  <si>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</si>
  <si>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</si>
  <si>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</si>
  <si>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</si>
  <si>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</si>
  <si>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</si>
  <si>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</si>
  <si>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</si>
  <si>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</si>
  <si>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</si>
  <si>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</si>
  <si>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</si>
  <si>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</si>
  <si>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</si>
  <si>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</si>
  <si>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</si>
  <si>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</si>
  <si>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</si>
  <si>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</si>
  <si>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</si>
  <si>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</si>
  <si>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</si>
  <si>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</si>
  <si>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</si>
  <si>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</si>
  <si>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</si>
  <si>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</si>
  <si>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</si>
  <si>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</si>
  <si>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</si>
  <si>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</si>
  <si>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</si>
  <si>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</si>
  <si>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</si>
  <si>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</si>
  <si>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</si>
  <si>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</si>
  <si>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</si>
  <si>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</si>
  <si>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</si>
  <si>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</si>
  <si>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</si>
  <si>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</si>
  <si>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</si>
  <si>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</si>
  <si>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</si>
  <si>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</si>
  <si>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</si>
  <si>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</si>
  <si>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</si>
  <si>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</si>
  <si>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</si>
  <si>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</si>
  <si>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</si>
  <si>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</si>
  <si>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</si>
  <si>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</si>
  <si>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</si>
  <si>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</si>
  <si>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</si>
  <si>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</si>
  <si>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</si>
  <si>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</si>
  <si>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</si>
  <si>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</si>
  <si>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</si>
  <si>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</si>
  <si>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</si>
  <si>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</si>
  <si>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</si>
  <si>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</si>
  <si>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</si>
  <si>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</si>
  <si>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</si>
  <si>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</si>
  <si>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</si>
  <si>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</si>
  <si>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</si>
  <si>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</si>
  <si>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</si>
  <si>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</si>
  <si>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</si>
  <si>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</si>
  <si>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</si>
  <si>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</si>
  <si>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</si>
  <si>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</si>
  <si>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</si>
  <si>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</si>
  <si>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</si>
  <si>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</si>
  <si>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</si>
  <si>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</si>
  <si>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</si>
  <si>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</si>
  <si>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</si>
  <si>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</si>
  <si>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</si>
  <si>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</si>
  <si>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</si>
  <si>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</si>
  <si>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</si>
  <si>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</si>
  <si>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</si>
  <si>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</si>
  <si>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</si>
  <si>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</si>
  <si>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</si>
  <si>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</si>
  <si>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</si>
  <si>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</si>
  <si>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</si>
  <si>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</si>
  <si>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</si>
  <si>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</si>
  <si>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</si>
  <si>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</si>
  <si>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</si>
  <si>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</si>
  <si>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</si>
  <si>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</si>
  <si>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</si>
  <si>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</si>
  <si>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</si>
  <si>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</si>
  <si>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</si>
  <si>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</si>
  <si>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</si>
  <si>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</si>
  <si>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</si>
  <si>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</si>
  <si>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</si>
  <si>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</si>
  <si>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</si>
  <si>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</si>
  <si>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</si>
  <si>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</si>
  <si>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</si>
  <si>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</si>
  <si>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</si>
  <si>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</si>
  <si>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</si>
  <si>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</si>
  <si>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</si>
  <si>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</si>
  <si>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</si>
  <si>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</si>
  <si>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</si>
  <si>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</si>
  <si>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</si>
  <si>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</si>
  <si>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</si>
  <si>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</si>
  <si>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</si>
  <si>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</si>
  <si>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</si>
  <si>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</si>
  <si>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</si>
  <si>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</si>
  <si>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</si>
  <si>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</si>
  <si>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</si>
  <si>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</si>
  <si>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</si>
  <si>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</si>
  <si>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</si>
  <si>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</si>
  <si>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</si>
  <si>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</si>
  <si>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</si>
  <si>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</si>
  <si>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</si>
  <si>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</si>
  <si>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</si>
  <si>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</si>
  <si>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</si>
  <si>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</si>
  <si>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</si>
  <si>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</si>
  <si>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</si>
  <si>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</si>
  <si>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</si>
  <si>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</si>
  <si>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</si>
  <si>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</si>
  <si>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</si>
  <si>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</si>
  <si>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</si>
  <si>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</si>
  <si>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</si>
  <si>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</si>
  <si>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</si>
  <si>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</si>
  <si>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</si>
  <si>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</si>
  <si>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</si>
  <si>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</si>
  <si>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</si>
  <si>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</si>
  <si>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</si>
  <si>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</si>
  <si>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</si>
  <si>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</si>
  <si>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</si>
  <si>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</si>
  <si>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</si>
  <si>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</si>
  <si>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</si>
  <si>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</si>
  <si>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</si>
  <si>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</si>
  <si>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</si>
  <si>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</si>
  <si>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</si>
  <si>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</si>
  <si>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</si>
  <si>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</si>
  <si>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</si>
  <si>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</si>
  <si>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</si>
  <si>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</si>
  <si>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</si>
  <si>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</si>
  <si>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</si>
  <si>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</si>
  <si>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</si>
  <si>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</si>
  <si>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</si>
  <si>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</si>
  <si>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</si>
  <si>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</si>
  <si>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</si>
  <si>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</si>
  <si>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</si>
  <si>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</si>
  <si>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</si>
  <si>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</si>
  <si>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</si>
  <si>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</si>
  <si>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</si>
  <si>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</si>
  <si>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</si>
  <si>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</si>
  <si>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</si>
  <si>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</si>
  <si>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</si>
  <si>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</si>
  <si>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</si>
  <si>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</si>
  <si>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</si>
  <si>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</si>
  <si>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</si>
  <si>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</si>
  <si>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</si>
  <si>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</si>
  <si>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</si>
  <si>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</si>
  <si>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</si>
  <si>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</si>
  <si>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</si>
  <si>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</si>
  <si>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</si>
  <si>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</si>
  <si>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</si>
  <si>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</si>
  <si>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</si>
  <si>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</si>
  <si>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</si>
  <si>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</si>
  <si>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</si>
  <si>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</si>
  <si>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</si>
  <si>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</si>
  <si>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</si>
  <si>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</si>
  <si>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</si>
  <si>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</si>
  <si>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</si>
  <si>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</si>
  <si>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</si>
  <si>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</si>
  <si>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</si>
  <si>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</si>
  <si>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</si>
  <si>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</si>
  <si>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</si>
  <si>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</si>
  <si>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</si>
  <si>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</si>
  <si>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</si>
  <si>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</si>
  <si>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</si>
  <si>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</si>
  <si>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</si>
  <si>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</si>
  <si>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</si>
  <si>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</si>
  <si>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</si>
  <si>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</si>
  <si>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</si>
  <si>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</si>
  <si>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</si>
  <si>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</si>
  <si>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</si>
  <si>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</si>
  <si>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</si>
  <si>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</si>
  <si>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</si>
  <si>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</si>
  <si>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</si>
  <si>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</si>
  <si>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</si>
  <si>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</si>
  <si>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</si>
  <si>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</si>
  <si>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</si>
  <si>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</si>
  <si>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</si>
  <si>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</si>
  <si>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</si>
  <si>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</si>
  <si>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</si>
  <si>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</si>
  <si>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</si>
  <si>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</si>
  <si>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</si>
  <si>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</si>
  <si>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</si>
  <si>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</si>
  <si>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</si>
  <si>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</si>
  <si>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</si>
  <si>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</si>
  <si>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</si>
  <si>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</si>
  <si>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</si>
  <si>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</si>
  <si>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</si>
  <si>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</si>
  <si>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</si>
  <si>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</si>
  <si>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</si>
  <si>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</si>
  <si>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</si>
  <si>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</si>
  <si>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</si>
  <si>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</si>
  <si>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</si>
  <si>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</si>
  <si>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</si>
  <si>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</si>
  <si>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</si>
  <si>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</si>
  <si>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</si>
  <si>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</si>
  <si>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</si>
  <si>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</si>
  <si>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</si>
  <si>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</si>
  <si>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</si>
  <si>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</si>
  <si>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</si>
  <si>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</si>
  <si>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</si>
  <si>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</si>
  <si>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</si>
  <si>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</si>
  <si>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</si>
  <si>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</si>
  <si>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</si>
  <si>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</si>
  <si>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</si>
  <si>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</si>
  <si>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</si>
  <si>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</si>
  <si>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</si>
  <si>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</si>
  <si>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</si>
  <si>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</si>
  <si>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</si>
  <si>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</si>
  <si>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</si>
  <si>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</si>
  <si>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</si>
  <si>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</si>
  <si>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</si>
  <si>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</si>
  <si>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</si>
  <si>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</si>
  <si>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</si>
  <si>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</si>
  <si>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</si>
  <si>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</si>
  <si>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</si>
  <si>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</si>
  <si>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</si>
  <si>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</si>
  <si>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</si>
  <si>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</si>
  <si>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</si>
  <si>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</si>
  <si>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</si>
  <si>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</si>
  <si>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</si>
  <si>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</si>
  <si>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</si>
  <si>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</si>
  <si>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</si>
  <si>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</si>
  <si>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</si>
  <si>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</si>
  <si>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</si>
  <si>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</si>
  <si>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</si>
  <si>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</si>
  <si>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</si>
  <si>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</si>
  <si>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</si>
  <si>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</si>
  <si>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</si>
  <si>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</si>
  <si>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</si>
  <si>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</si>
  <si>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</si>
  <si>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</si>
  <si>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</si>
  <si>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</si>
  <si>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</si>
  <si>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</si>
  <si>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</si>
  <si>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</si>
  <si>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</si>
  <si>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</si>
  <si>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</si>
  <si>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</si>
  <si>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</si>
  <si>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</si>
  <si>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</si>
  <si>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</si>
  <si>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</si>
  <si>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</si>
  <si>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</si>
  <si>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</si>
  <si>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</si>
  <si>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</si>
  <si>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</si>
  <si>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</si>
  <si>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</si>
  <si>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</si>
  <si>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</si>
  <si>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</si>
  <si>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</si>
  <si>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</si>
  <si>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</si>
  <si>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</si>
  <si>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</si>
  <si>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</si>
  <si>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</si>
  <si>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</si>
  <si>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</si>
  <si>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</si>
  <si>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</si>
  <si>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</si>
  <si>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</si>
  <si>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</si>
  <si>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</si>
  <si>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</si>
  <si>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</si>
  <si>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</si>
  <si>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</si>
  <si>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</si>
  <si>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</si>
  <si>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</si>
  <si>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</si>
  <si>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</si>
  <si>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</si>
  <si>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</si>
  <si>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</si>
  <si>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</si>
  <si>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</si>
  <si>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</si>
  <si>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</si>
  <si>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</si>
  <si>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</si>
  <si>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</si>
  <si>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</si>
  <si>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</si>
  <si>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</si>
  <si>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</si>
  <si>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</si>
  <si>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</si>
  <si>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</si>
  <si>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</si>
  <si>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</si>
  <si>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</si>
  <si>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</si>
  <si>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</si>
  <si>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</si>
  <si>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</si>
  <si>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</si>
  <si>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</si>
  <si>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</si>
  <si>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</si>
  <si>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</si>
  <si>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</si>
  <si>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</si>
  <si>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</si>
  <si>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</si>
  <si>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</si>
  <si>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</si>
  <si>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</si>
  <si>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</si>
  <si>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</si>
  <si>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</si>
  <si>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</si>
  <si>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</si>
  <si>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</si>
  <si>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</si>
  <si>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</si>
  <si>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</si>
  <si>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</si>
  <si>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</si>
  <si>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</si>
  <si>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</si>
  <si>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</si>
  <si>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</si>
  <si>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</si>
  <si>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</si>
  <si>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</si>
  <si>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</si>
  <si>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</si>
  <si>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</si>
  <si>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</si>
  <si>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</si>
  <si>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</si>
  <si>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</si>
  <si>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</si>
  <si>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</si>
  <si>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</si>
  <si>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</si>
  <si>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</si>
  <si>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</si>
  <si>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</si>
  <si>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</si>
  <si>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</si>
  <si>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</si>
  <si>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</si>
  <si>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</si>
  <si>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</si>
  <si>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</si>
  <si>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</si>
  <si>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</si>
  <si>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</si>
  <si>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</si>
  <si>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</si>
  <si>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</si>
  <si>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</si>
  <si>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</si>
  <si>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</si>
  <si>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</si>
  <si>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</si>
  <si>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</si>
  <si>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</si>
  <si>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</si>
  <si>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</si>
  <si>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</si>
  <si>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</si>
  <si>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</si>
  <si>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</si>
  <si>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</si>
  <si>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</si>
  <si>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</si>
  <si>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</si>
  <si>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</si>
  <si>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</si>
  <si>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</si>
  <si>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</si>
  <si>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</si>
  <si>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</si>
  <si>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</si>
  <si>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</si>
  <si>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</si>
  <si>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</si>
  <si>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</si>
  <si>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</si>
  <si>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</si>
  <si>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</si>
  <si>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</si>
  <si>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</si>
  <si>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</si>
  <si>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</si>
  <si>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</si>
  <si>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</si>
  <si>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</si>
  <si>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</si>
  <si>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</si>
  <si>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</si>
  <si>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</si>
  <si>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</si>
  <si>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</si>
  <si>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</si>
  <si>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</si>
  <si>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</si>
  <si>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</si>
  <si>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</si>
  <si>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</si>
  <si>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</si>
  <si>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</si>
  <si>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</si>
  <si>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</si>
  <si>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</si>
  <si>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</si>
  <si>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</si>
  <si>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</si>
  <si>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</si>
  <si>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</si>
  <si>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</si>
  <si>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</si>
  <si>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</si>
  <si>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</si>
  <si>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</si>
  <si>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</si>
  <si>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</si>
  <si>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</si>
  <si>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</si>
  <si>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</si>
  <si>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</si>
  <si>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</si>
  <si>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</si>
  <si>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</si>
  <si>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</si>
  <si>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</si>
  <si>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</si>
  <si>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</si>
  <si>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</si>
  <si>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</si>
  <si>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</si>
  <si>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</si>
  <si>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</si>
  <si>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</si>
  <si>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</si>
  <si>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</si>
  <si>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</si>
  <si>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</si>
  <si>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</si>
  <si>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</si>
  <si>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</si>
  <si>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</si>
  <si>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</si>
  <si>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</si>
  <si>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</si>
  <si>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</si>
  <si>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</si>
  <si>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</si>
  <si>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</si>
  <si>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</si>
  <si>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</si>
  <si>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</si>
  <si>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</si>
  <si>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</si>
  <si>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</si>
  <si>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</si>
  <si>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</si>
  <si>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</si>
  <si>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</si>
  <si>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</si>
  <si>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</si>
  <si>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</si>
  <si>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</si>
  <si>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</si>
  <si>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</si>
  <si>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</si>
  <si>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</si>
  <si>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</si>
  <si>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</si>
  <si>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</si>
  <si>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</si>
  <si>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</si>
  <si>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</si>
  <si>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</si>
  <si>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</si>
  <si>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</si>
  <si>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</si>
  <si>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</si>
  <si>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</si>
  <si>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</si>
  <si>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</si>
  <si>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</si>
  <si>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</si>
  <si>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</si>
  <si>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</si>
  <si>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</si>
  <si>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</si>
  <si>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</si>
  <si>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</si>
  <si>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</si>
  <si>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</si>
  <si>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</si>
  <si>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</si>
  <si>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</si>
  <si>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</si>
  <si>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</si>
  <si>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</si>
  <si>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</si>
  <si>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</si>
  <si>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</si>
  <si>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</si>
  <si>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</si>
  <si>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</si>
  <si>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</si>
  <si>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</si>
  <si>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</si>
  <si>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</si>
  <si>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</si>
  <si>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</si>
  <si>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</si>
  <si>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</si>
  <si>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</si>
  <si>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</si>
  <si>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</si>
  <si>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</si>
  <si>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</si>
  <si>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</si>
  <si>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</si>
  <si>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</si>
  <si>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</si>
  <si>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</si>
  <si>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</si>
  <si>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</si>
  <si>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</si>
  <si>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</si>
  <si>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</si>
  <si>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</si>
  <si>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</si>
  <si>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</si>
  <si>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</si>
  <si>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</si>
  <si>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</si>
  <si>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</si>
  <si>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</si>
  <si>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</si>
  <si>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</si>
  <si>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</si>
  <si>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</si>
  <si>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</si>
  <si>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</si>
  <si>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</si>
  <si>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</si>
  <si>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</si>
  <si>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</si>
  <si>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</si>
  <si>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</si>
  <si>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</si>
  <si>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</si>
  <si>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</si>
  <si>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</si>
  <si>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</si>
  <si>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</si>
  <si>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</si>
  <si>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</si>
  <si>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</si>
  <si>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</si>
  <si>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</si>
  <si>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</si>
  <si>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</si>
  <si>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</si>
  <si>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</si>
  <si>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</si>
  <si>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</si>
  <si>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</si>
  <si>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</si>
  <si>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</si>
  <si>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</si>
  <si>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</si>
  <si>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</si>
  <si>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</si>
  <si>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</si>
  <si>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</si>
  <si>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</si>
  <si>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</si>
  <si>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</si>
  <si>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</si>
  <si>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</si>
  <si>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</si>
  <si>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</si>
  <si>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</si>
  <si>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</si>
  <si>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</si>
  <si>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</si>
  <si>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</si>
  <si>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</si>
  <si>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</si>
  <si>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</si>
  <si>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</si>
  <si>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</si>
  <si>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</si>
  <si>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</si>
  <si>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</si>
  <si>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</si>
  <si>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</si>
  <si>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</si>
  <si>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</si>
  <si>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</si>
  <si>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</si>
  <si>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</si>
  <si>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</si>
  <si>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</si>
  <si>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</si>
  <si>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</si>
  <si>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</si>
  <si>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</si>
  <si>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</si>
  <si>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</si>
  <si>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</si>
  <si>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</si>
  <si>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</si>
  <si>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</si>
  <si>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</si>
  <si>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</si>
  <si>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</si>
  <si>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</si>
  <si>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</si>
  <si>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</si>
  <si>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</si>
  <si>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</si>
  <si>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</si>
  <si>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</si>
  <si>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</si>
  <si>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</si>
  <si>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</si>
  <si>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</si>
  <si>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</si>
  <si>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</si>
  <si>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</si>
  <si>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</si>
  <si>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</si>
  <si>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</si>
  <si>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</si>
  <si>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</si>
  <si>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</si>
  <si>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</si>
  <si>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</si>
  <si>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</si>
  <si>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</si>
  <si>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</si>
  <si>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</si>
  <si>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</si>
  <si>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</si>
  <si>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</si>
  <si>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</si>
  <si>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</si>
  <si>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</si>
  <si>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</si>
  <si>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</si>
  <si>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</si>
  <si>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</si>
  <si>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</si>
  <si>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</si>
  <si>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</si>
  <si>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</si>
  <si>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</si>
  <si>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</si>
  <si>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</si>
  <si>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</si>
  <si>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</si>
  <si>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</si>
  <si>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</si>
  <si>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</si>
  <si>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</si>
  <si>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</si>
  <si>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</si>
  <si>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</si>
  <si>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</si>
  <si>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</si>
  <si>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</si>
  <si>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</si>
  <si>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</si>
  <si>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</si>
  <si>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</si>
  <si>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</si>
  <si>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</si>
  <si>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</si>
  <si>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</si>
  <si>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</si>
  <si>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</si>
  <si>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</si>
  <si>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</si>
  <si>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</si>
  <si>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</si>
  <si>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</si>
  <si>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</si>
  <si>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</si>
  <si>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</si>
  <si>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</si>
  <si>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</si>
  <si>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</si>
  <si>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</si>
  <si>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</si>
  <si>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</si>
  <si>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</si>
  <si>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</si>
  <si>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</si>
  <si>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</si>
  <si>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</si>
  <si>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</si>
  <si>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</si>
  <si>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</si>
  <si>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</si>
  <si>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</si>
  <si>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</si>
  <si>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</si>
  <si>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</si>
  <si>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</si>
  <si>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</si>
  <si>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</si>
  <si>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</si>
  <si>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</si>
  <si>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</si>
  <si>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</si>
  <si>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</si>
  <si>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</si>
  <si>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</si>
  <si>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</si>
  <si>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</si>
  <si>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</si>
  <si>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</si>
  <si>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</si>
  <si>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</si>
  <si>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</si>
  <si>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</si>
  <si>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</si>
  <si>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</si>
  <si>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</si>
  <si>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</si>
  <si>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</si>
  <si>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</si>
  <si>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</si>
  <si>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</si>
  <si>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</si>
  <si>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</si>
  <si>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</si>
  <si>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</si>
  <si>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</si>
  <si>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</si>
  <si>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</si>
  <si>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</si>
  <si>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</si>
  <si>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</si>
  <si>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</si>
  <si>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</si>
  <si>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</si>
  <si>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</si>
  <si>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</si>
  <si>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</si>
  <si>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</si>
  <si>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</si>
  <si>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</si>
  <si>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</si>
  <si>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</si>
  <si>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</si>
  <si>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</si>
  <si>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</si>
  <si>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</si>
  <si>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</si>
  <si>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</si>
  <si>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</si>
  <si>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</si>
  <si>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</si>
  <si>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</si>
  <si>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</si>
  <si>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</si>
  <si>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</si>
  <si>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</si>
  <si>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</si>
  <si>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</si>
  <si>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</si>
  <si>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</si>
  <si>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</si>
  <si>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</si>
  <si>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</si>
  <si>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</si>
  <si>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</si>
  <si>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</si>
  <si>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</si>
  <si>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</si>
  <si>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</si>
  <si>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</si>
  <si>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</si>
  <si>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</si>
  <si>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</si>
  <si>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</si>
  <si>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</si>
  <si>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</si>
  <si>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</si>
  <si>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</si>
  <si>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</si>
  <si>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</si>
  <si>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</si>
  <si>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</si>
  <si>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</si>
  <si>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</si>
  <si>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</si>
  <si>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</si>
  <si>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</si>
  <si>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</si>
  <si>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</si>
  <si>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</si>
  <si>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</si>
  <si>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</si>
  <si>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</si>
  <si>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</si>
  <si>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</si>
  <si>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</si>
  <si>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</si>
  <si>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</si>
  <si>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</si>
  <si>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</si>
  <si>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</si>
  <si>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</si>
  <si>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</si>
  <si>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</si>
  <si>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</si>
  <si>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</si>
  <si>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</si>
  <si>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</si>
  <si>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</si>
  <si>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</si>
  <si>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</si>
  <si>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</si>
  <si>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</si>
  <si>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</si>
  <si>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</si>
  <si>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</si>
  <si>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</si>
  <si>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</si>
  <si>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</si>
  <si>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</si>
  <si>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</si>
  <si>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</si>
  <si>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</si>
  <si>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</si>
  <si>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</si>
  <si>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</si>
  <si>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</si>
  <si>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</si>
  <si>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</si>
  <si>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</si>
  <si>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</si>
  <si>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</si>
  <si>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</si>
  <si>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</si>
  <si>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</si>
  <si>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</si>
  <si>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</si>
  <si>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</si>
  <si>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</si>
  <si>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</si>
  <si>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</si>
  <si>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</si>
  <si>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</si>
  <si>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</si>
  <si>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</si>
  <si>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</si>
  <si>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</si>
  <si>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</si>
  <si>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</si>
  <si>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</si>
  <si>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</si>
  <si>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</si>
  <si>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</si>
  <si>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</si>
  <si>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</si>
  <si>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</si>
  <si>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</si>
  <si>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</si>
  <si>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</si>
  <si>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</si>
  <si>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</si>
  <si>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</si>
  <si>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</si>
  <si>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</si>
  <si>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</si>
  <si>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</si>
  <si>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</si>
  <si>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</si>
  <si>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</si>
  <si>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</si>
  <si>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</si>
  <si>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</si>
  <si>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</si>
  <si>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</si>
  <si>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</si>
  <si>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</si>
  <si>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</si>
  <si>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</si>
  <si>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</si>
  <si>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</si>
  <si>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</si>
  <si>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</si>
  <si>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</si>
  <si>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</si>
  <si>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</si>
  <si>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</si>
  <si>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</si>
  <si>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</si>
  <si>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</si>
  <si>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</si>
  <si>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</si>
  <si>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</si>
  <si>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</si>
  <si>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</si>
  <si>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</si>
  <si>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</si>
  <si>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</si>
  <si>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</si>
  <si>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</si>
  <si>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</si>
  <si>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</si>
  <si>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</si>
  <si>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</si>
  <si>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</si>
  <si>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</si>
  <si>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</si>
  <si>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</si>
  <si>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</si>
  <si>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</si>
  <si>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</si>
  <si>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</si>
  <si>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</si>
  <si>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</si>
  <si>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</si>
  <si>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</si>
  <si>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</si>
  <si>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</si>
  <si>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</si>
  <si>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</si>
  <si>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</si>
  <si>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</si>
  <si>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</si>
  <si>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</si>
  <si>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</si>
  <si>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</si>
  <si>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</si>
  <si>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</si>
  <si>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</si>
  <si>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</si>
  <si>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</si>
  <si>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</si>
  <si>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</si>
  <si>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</si>
  <si>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</si>
  <si>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</si>
  <si>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</si>
  <si>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</si>
  <si>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</si>
  <si>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</si>
  <si>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</si>
  <si>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</si>
  <si>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</si>
  <si>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</si>
  <si>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</si>
  <si>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</si>
  <si>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</si>
  <si>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</si>
  <si>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</si>
  <si>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</si>
  <si>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</si>
  <si>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</si>
  <si>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</si>
  <si>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</si>
  <si>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</si>
  <si>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</si>
  <si>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</si>
  <si>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</si>
  <si>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</si>
  <si>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</si>
  <si>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</si>
  <si>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</si>
  <si>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</si>
  <si>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</si>
  <si>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</si>
  <si>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</si>
  <si>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</si>
  <si>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</si>
  <si>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</si>
  <si>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</si>
  <si>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</si>
  <si>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</si>
  <si>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</si>
  <si>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</si>
  <si>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</si>
  <si>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</si>
  <si>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</si>
  <si>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</si>
  <si>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</si>
  <si>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</si>
  <si>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</si>
  <si>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</si>
  <si>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</si>
  <si>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</si>
  <si>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</si>
  <si>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</si>
  <si>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</si>
  <si>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</si>
  <si>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</si>
  <si>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</si>
  <si>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</si>
  <si>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</si>
  <si>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</si>
  <si>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</si>
  <si>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</si>
  <si>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</si>
  <si>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</si>
  <si>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</si>
  <si>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</si>
  <si>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</si>
  <si>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</si>
  <si>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</si>
  <si>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</si>
  <si>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</si>
  <si>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</si>
  <si>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</si>
  <si>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</si>
  <si>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</si>
  <si>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</si>
  <si>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</si>
  <si>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</si>
  <si>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</si>
  <si>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</si>
  <si>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</si>
  <si>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</si>
  <si>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</si>
  <si>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</si>
  <si>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</si>
  <si>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</si>
  <si>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</si>
  <si>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</si>
  <si>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</si>
  <si>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</si>
  <si>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</si>
  <si>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</si>
  <si>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</si>
  <si>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</si>
  <si>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</si>
  <si>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</si>
  <si>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</si>
  <si>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</si>
  <si>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</si>
  <si>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</si>
  <si>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</si>
  <si>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</si>
  <si>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</si>
  <si>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</si>
  <si>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</si>
  <si>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</si>
  <si>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</si>
  <si>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</si>
  <si>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</si>
  <si>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</si>
  <si>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</si>
  <si>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</si>
  <si>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</si>
  <si>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</si>
  <si>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</si>
  <si>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</si>
  <si>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</si>
  <si>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</si>
  <si>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</si>
  <si>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</si>
  <si>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</si>
  <si>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</si>
  <si>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</si>
  <si>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</si>
  <si>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</si>
  <si>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</si>
  <si>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</si>
  <si>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</si>
  <si>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</si>
  <si>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</si>
  <si>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</si>
  <si>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</si>
  <si>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</si>
  <si>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</si>
  <si>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</si>
  <si>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</si>
  <si>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</si>
  <si>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</si>
  <si>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</si>
  <si>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</si>
  <si>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</si>
  <si>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</si>
  <si>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</si>
  <si>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</si>
  <si>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</si>
  <si>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</si>
  <si>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</si>
  <si>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</si>
  <si>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</si>
  <si>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</si>
  <si>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</si>
  <si>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</si>
  <si>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</si>
  <si>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</si>
  <si>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</si>
  <si>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</si>
  <si>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</si>
  <si>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</si>
  <si>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</si>
  <si>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</si>
  <si>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</si>
  <si>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</si>
  <si>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</si>
  <si>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</si>
  <si>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</si>
  <si>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</si>
  <si>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</si>
  <si>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</si>
  <si>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</si>
  <si>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</si>
  <si>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</si>
  <si>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</si>
  <si>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</si>
  <si>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</si>
  <si>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</si>
  <si>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</si>
  <si>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</si>
  <si>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</si>
  <si>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</si>
  <si>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</si>
  <si>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</si>
  <si>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</si>
  <si>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</si>
  <si>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</si>
  <si>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</si>
  <si>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</si>
  <si>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</si>
  <si>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</si>
  <si>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</si>
  <si>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</si>
  <si>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</si>
  <si>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</si>
  <si>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</si>
  <si>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</si>
  <si>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</si>
  <si>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</si>
  <si>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</si>
  <si>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</si>
  <si>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</si>
  <si>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</si>
  <si>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</si>
  <si>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</si>
  <si>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</si>
  <si>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</si>
  <si>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</si>
  <si>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</si>
  <si>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</si>
  <si>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</si>
  <si>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</si>
  <si>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</si>
  <si>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</si>
  <si>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</si>
  <si>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</si>
  <si>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</si>
  <si>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</si>
  <si>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</si>
  <si>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</si>
  <si>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</si>
  <si>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</si>
  <si>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</si>
  <si>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</si>
  <si>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</si>
  <si>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</si>
  <si>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</si>
  <si>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</si>
  <si>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</si>
  <si>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</si>
  <si>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</si>
  <si>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</si>
  <si>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</si>
  <si>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</si>
  <si>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</si>
  <si>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</si>
  <si>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</si>
  <si>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</si>
  <si>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</si>
  <si>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</si>
  <si>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</si>
  <si>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</si>
  <si>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</si>
  <si>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</si>
  <si>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</si>
  <si>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</si>
  <si>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</si>
  <si>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</si>
  <si>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</si>
  <si>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</si>
  <si>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</si>
  <si>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</si>
  <si>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</si>
  <si>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</si>
  <si>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</si>
  <si>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</si>
  <si>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</si>
  <si>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</si>
  <si>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</si>
  <si>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</si>
  <si>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</si>
  <si>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</si>
  <si>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</si>
  <si>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</si>
  <si>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</si>
  <si>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</si>
  <si>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</si>
  <si>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</si>
  <si>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</si>
  <si>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</si>
  <si>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</si>
  <si>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</si>
  <si>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</si>
  <si>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</si>
  <si>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</si>
  <si>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</si>
  <si>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</si>
  <si>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</si>
  <si>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</si>
  <si>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</si>
  <si>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</si>
  <si>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</si>
  <si>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</si>
  <si>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</si>
  <si>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</si>
  <si>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</si>
  <si>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</si>
  <si>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</si>
  <si>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</si>
  <si>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</si>
  <si>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</si>
  <si>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</si>
  <si>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</si>
  <si>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</si>
  <si>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</si>
  <si>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</si>
  <si>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</si>
  <si>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</si>
  <si>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</si>
  <si>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</si>
  <si>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</si>
  <si>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</si>
  <si>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</si>
  <si>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</si>
  <si>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</si>
  <si>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</si>
  <si>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</si>
  <si>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</si>
  <si>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</si>
  <si>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</si>
  <si>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</si>
  <si>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</si>
  <si>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</si>
  <si>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</si>
  <si>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</si>
  <si>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</si>
  <si>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</si>
  <si>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</si>
  <si>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</si>
  <si>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</si>
  <si>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</si>
  <si>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</si>
  <si>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</si>
  <si>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</si>
  <si>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</si>
  <si>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</si>
  <si>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</si>
  <si>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</si>
  <si>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</si>
  <si>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</si>
  <si>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</si>
  <si>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</si>
  <si>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</si>
  <si>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</si>
  <si>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</si>
  <si>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</si>
  <si>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</si>
  <si>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</si>
  <si>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</si>
  <si>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</si>
  <si>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</si>
  <si>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</si>
  <si>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</si>
  <si>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</si>
  <si>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</si>
  <si>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</si>
  <si>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</si>
  <si>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</si>
  <si>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</si>
  <si>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</si>
  <si>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</si>
  <si>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</si>
  <si>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</si>
  <si>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</si>
  <si>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</si>
  <si>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</si>
  <si>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</si>
  <si>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</si>
  <si>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</si>
  <si>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</si>
  <si>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</si>
  <si>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</si>
  <si>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</si>
  <si>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</si>
  <si>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</si>
  <si>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</si>
  <si>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</si>
  <si>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</si>
  <si>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</si>
  <si>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</si>
  <si>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</si>
  <si>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</si>
  <si>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</si>
  <si>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</si>
  <si>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</si>
  <si>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</si>
  <si>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</si>
  <si>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</si>
  <si>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</si>
  <si>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</si>
  <si>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</si>
  <si>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</si>
  <si>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</si>
  <si>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</si>
  <si>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</si>
  <si>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</si>
  <si>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</si>
  <si>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</si>
  <si>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</si>
  <si>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</si>
  <si>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</si>
  <si>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</si>
  <si>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</si>
  <si>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</si>
  <si>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</si>
  <si>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</si>
  <si>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</si>
  <si>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</si>
  <si>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</si>
  <si>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</si>
  <si>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</si>
  <si>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</si>
  <si>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</si>
  <si>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</si>
  <si>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</si>
  <si>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</si>
  <si>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</si>
  <si>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</si>
  <si>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</si>
  <si>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</si>
  <si>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</si>
  <si>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</si>
  <si>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</si>
  <si>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</si>
  <si>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</si>
  <si>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</si>
  <si>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</si>
  <si>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</si>
  <si>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</si>
  <si>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</si>
  <si>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</si>
  <si>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</si>
  <si>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</si>
  <si>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</si>
  <si>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</si>
  <si>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</si>
  <si>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</si>
  <si>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</si>
  <si>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</si>
  <si>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</si>
  <si>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</si>
  <si>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</si>
  <si>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</si>
  <si>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</si>
  <si>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</si>
  <si>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</si>
  <si>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</si>
  <si>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</si>
  <si>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</si>
  <si>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</si>
  <si>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</si>
  <si>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</si>
  <si>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</si>
  <si>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</si>
  <si>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</si>
  <si>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</si>
  <si>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</si>
  <si>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</si>
  <si>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</si>
  <si>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</si>
  <si>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</si>
  <si>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</si>
  <si>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</si>
  <si>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</si>
  <si>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</si>
  <si>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</si>
  <si>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</si>
  <si>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</si>
  <si>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</si>
  <si>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</si>
  <si>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</si>
  <si>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</si>
  <si>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</si>
  <si>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</si>
  <si>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</si>
  <si>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</si>
  <si>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</si>
  <si>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</si>
  <si>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</si>
  <si>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</si>
  <si>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</si>
  <si>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</si>
  <si>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</si>
  <si>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</si>
  <si>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</si>
  <si>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</si>
  <si>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</si>
  <si>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</si>
  <si>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</si>
  <si>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</si>
  <si>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</si>
  <si>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</si>
  <si>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</si>
  <si>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</si>
  <si>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</si>
  <si>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</si>
  <si>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</si>
  <si>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</si>
  <si>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</si>
  <si>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</si>
  <si>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</si>
  <si>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</si>
  <si>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</si>
  <si>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</si>
  <si>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</si>
  <si>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</si>
  <si>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</si>
  <si>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</si>
  <si>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</si>
  <si>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</si>
  <si>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</si>
  <si>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</si>
  <si>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</si>
  <si>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</si>
  <si>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</si>
  <si>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</si>
  <si>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</si>
  <si>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</si>
  <si>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</si>
  <si>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</si>
  <si>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</si>
  <si>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</si>
  <si>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</si>
  <si>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</si>
  <si>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</si>
  <si>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</si>
  <si>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</si>
  <si>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</si>
  <si>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</si>
  <si>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</si>
  <si>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</si>
  <si>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</si>
  <si>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</si>
  <si>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</si>
  <si>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</si>
  <si>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</si>
  <si>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</si>
  <si>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</si>
  <si>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</si>
  <si>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</si>
  <si>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</si>
  <si>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</si>
  <si>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</si>
  <si>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</si>
  <si>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</si>
  <si>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</si>
  <si>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</si>
  <si>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</si>
  <si>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</si>
  <si>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</si>
  <si>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</si>
  <si>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</si>
  <si>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</si>
  <si>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</si>
  <si>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</si>
  <si>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</si>
  <si>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</si>
  <si>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</si>
  <si>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</si>
  <si>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</si>
  <si>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</si>
  <si>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</si>
  <si>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</si>
  <si>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</si>
  <si>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</si>
  <si>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</si>
  <si>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</si>
  <si>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</si>
  <si>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</si>
  <si>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</si>
  <si>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</si>
  <si>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</si>
  <si>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</si>
  <si>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</si>
  <si>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</si>
  <si>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</si>
  <si>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</si>
  <si>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</si>
  <si>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</si>
  <si>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</si>
  <si>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</si>
  <si>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</si>
  <si>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</si>
  <si>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</si>
  <si>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</si>
  <si>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</si>
  <si>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</si>
  <si>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</si>
  <si>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</si>
  <si>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</si>
  <si>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</si>
  <si>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</si>
  <si>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</si>
  <si>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</si>
  <si>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</si>
  <si>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</si>
  <si>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</si>
  <si>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</si>
  <si>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</si>
  <si>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</si>
  <si>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</si>
  <si>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</si>
  <si>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</si>
  <si>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</si>
  <si>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</si>
  <si>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</si>
  <si>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</si>
  <si>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</si>
  <si>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</si>
  <si>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</si>
  <si>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</si>
  <si>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</si>
  <si>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</si>
  <si>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</si>
  <si>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</si>
  <si>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</si>
  <si>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</si>
  <si>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</si>
  <si>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</si>
  <si>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</si>
  <si>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</si>
  <si>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</si>
  <si>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</si>
  <si>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</si>
  <si>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</si>
  <si>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</si>
  <si>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</si>
  <si>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</si>
  <si>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</si>
  <si>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</si>
  <si>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</si>
  <si>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</si>
  <si>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</si>
  <si>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</si>
  <si>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</si>
  <si>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</si>
  <si>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</si>
  <si>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</si>
  <si>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</si>
  <si>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</si>
  <si>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</si>
  <si>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</si>
  <si>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</si>
  <si>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</si>
  <si>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</si>
  <si>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</si>
  <si>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</si>
  <si>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</si>
  <si>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</si>
  <si>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</si>
  <si>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</si>
  <si>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</si>
  <si>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</si>
  <si>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</si>
  <si>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</si>
  <si>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</si>
  <si>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</si>
  <si>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</si>
  <si>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</si>
  <si>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</si>
  <si>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</si>
  <si>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</si>
  <si>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</si>
  <si>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</si>
  <si>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</si>
  <si>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</si>
  <si>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</si>
  <si>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</si>
  <si>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</si>
  <si>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</si>
  <si>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</si>
  <si>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</si>
  <si>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</si>
  <si>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</si>
  <si>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</si>
  <si>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</si>
  <si>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</si>
  <si>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</si>
  <si>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</si>
  <si>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</si>
  <si>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</si>
  <si>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</si>
  <si>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</si>
  <si>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</si>
  <si>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</si>
  <si>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</si>
  <si>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</si>
  <si>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</si>
  <si>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</si>
  <si>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</si>
  <si>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</si>
  <si>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</si>
  <si>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</si>
  <si>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</si>
  <si>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</si>
  <si>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</si>
  <si>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</si>
  <si>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</si>
  <si>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</si>
  <si>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</si>
  <si>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</si>
  <si>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</si>
  <si>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</si>
  <si>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</si>
  <si>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</si>
  <si>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</si>
  <si>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</si>
  <si>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</si>
  <si>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</si>
  <si>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</si>
  <si>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</si>
  <si>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</si>
  <si>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</si>
  <si>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</si>
  <si>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</si>
  <si>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</si>
  <si>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</si>
  <si>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</si>
  <si>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</si>
  <si>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</si>
  <si>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</si>
  <si>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</si>
  <si>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</si>
  <si>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</si>
  <si>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</si>
  <si>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</si>
  <si>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</si>
  <si>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</si>
  <si>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</si>
  <si>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</si>
  <si>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</si>
  <si>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</si>
  <si>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</si>
  <si>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</si>
  <si>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</si>
  <si>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</si>
  <si>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</si>
  <si>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</si>
  <si>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</si>
  <si>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</si>
  <si>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</si>
  <si>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</si>
  <si>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</si>
  <si>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</si>
  <si>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</si>
  <si>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</si>
  <si>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</si>
  <si>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</si>
  <si>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</si>
  <si>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</si>
  <si>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</si>
  <si>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</si>
  <si>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</si>
  <si>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</si>
  <si>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</si>
  <si>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</si>
  <si>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</si>
  <si>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</si>
  <si>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</si>
  <si>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</si>
  <si>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</si>
  <si>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</si>
  <si>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</si>
  <si>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</si>
  <si>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</si>
  <si>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</si>
  <si>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</si>
  <si>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</si>
  <si>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</si>
  <si>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</si>
  <si>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</si>
  <si>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</si>
  <si>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</si>
  <si>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</si>
  <si>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</si>
  <si>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</si>
  <si>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</si>
  <si>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</si>
  <si>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</si>
  <si>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</si>
  <si>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</si>
  <si>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</si>
  <si>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</si>
  <si>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</si>
  <si>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</si>
  <si>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</si>
  <si>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</si>
  <si>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</si>
  <si>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</si>
  <si>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</si>
  <si>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</si>
  <si>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</si>
  <si>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</si>
  <si>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</si>
  <si>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</si>
  <si>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</si>
  <si>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</si>
  <si>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</si>
  <si>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</si>
  <si>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</si>
  <si>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</si>
  <si>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</si>
  <si>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</si>
  <si>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</si>
  <si>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</si>
  <si>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</si>
  <si>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</si>
  <si>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</si>
  <si>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</si>
  <si>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</si>
  <si>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</si>
  <si>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</si>
  <si>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</si>
  <si>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</si>
  <si>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</si>
  <si>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</si>
  <si>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</si>
  <si>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</si>
  <si>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</si>
  <si>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</si>
  <si>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</si>
  <si>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</si>
  <si>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</si>
  <si>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</si>
  <si>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</si>
  <si>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</si>
  <si>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</si>
  <si>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</si>
  <si>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</si>
  <si>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</si>
  <si>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</si>
  <si>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</si>
  <si>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</si>
  <si>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</si>
  <si>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</si>
  <si>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</si>
  <si>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</si>
  <si>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</si>
  <si>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</si>
  <si>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</si>
  <si>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</si>
  <si>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</si>
  <si>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</si>
  <si>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</si>
  <si>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</si>
  <si>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</si>
  <si>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</si>
  <si>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</si>
  <si>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</si>
  <si>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</si>
  <si>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</si>
  <si>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</si>
  <si>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</si>
  <si>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</si>
  <si>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</si>
  <si>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</si>
  <si>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</si>
  <si>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</si>
  <si>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</si>
  <si>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</si>
  <si>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</si>
  <si>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</si>
  <si>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</si>
  <si>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</si>
  <si>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</si>
  <si>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</si>
  <si>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</si>
  <si>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</si>
  <si>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</si>
  <si>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</si>
  <si>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</si>
  <si>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</si>
  <si>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</si>
  <si>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</si>
  <si>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</si>
  <si>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</si>
  <si>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</si>
  <si>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</si>
  <si>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</si>
  <si>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</si>
  <si>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</si>
  <si>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</si>
  <si>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</si>
  <si>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</si>
  <si>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</si>
  <si>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</si>
  <si>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</si>
  <si>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</si>
  <si>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</si>
  <si>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</si>
  <si>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</si>
  <si>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</si>
  <si>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</si>
  <si>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</si>
  <si>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</si>
  <si>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</si>
  <si>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</si>
  <si>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</si>
  <si>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</si>
  <si>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</si>
  <si>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</si>
  <si>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</si>
  <si>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</si>
  <si>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</si>
  <si>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</si>
  <si>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</si>
  <si>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</si>
  <si>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</si>
  <si>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</si>
  <si>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</si>
  <si>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</si>
  <si>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</si>
  <si>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</si>
  <si>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</si>
  <si>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</si>
  <si>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</si>
  <si>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</si>
  <si>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</si>
  <si>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</si>
  <si>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</si>
  <si>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</si>
  <si>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</si>
  <si>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</si>
  <si>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</si>
  <si>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</si>
  <si>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</si>
  <si>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</si>
  <si>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</si>
  <si>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</si>
  <si>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</si>
  <si>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</si>
  <si>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</si>
  <si>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</si>
  <si>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</si>
  <si>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</si>
  <si>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</si>
  <si>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</si>
  <si>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</si>
  <si>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</si>
  <si>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</si>
  <si>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</si>
  <si>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</si>
  <si>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</si>
  <si>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</si>
  <si>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</si>
  <si>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</si>
  <si>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</si>
  <si>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</si>
  <si>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</si>
  <si>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</si>
  <si>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</si>
  <si>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</si>
  <si>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</si>
  <si>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</si>
  <si>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</si>
  <si>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</si>
  <si>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</si>
  <si>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</si>
  <si>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</si>
  <si>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</si>
  <si>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</si>
  <si>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</si>
  <si>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</si>
  <si>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</si>
  <si>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</si>
  <si>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</si>
  <si>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</si>
  <si>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</si>
  <si>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</si>
  <si>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</si>
  <si>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</si>
  <si>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</si>
  <si>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</si>
  <si>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</si>
  <si>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</si>
  <si>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</si>
  <si>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</si>
  <si>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</si>
  <si>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</si>
  <si>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</si>
  <si>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</si>
  <si>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</si>
  <si>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</si>
  <si>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</si>
  <si>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</si>
  <si>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</si>
  <si>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</si>
  <si>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</si>
  <si>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</si>
  <si>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</si>
  <si>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</si>
  <si>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</si>
  <si>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</si>
  <si>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</si>
  <si>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</si>
  <si>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</si>
  <si>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</si>
  <si>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</si>
  <si>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</si>
  <si>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</si>
  <si>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</si>
  <si>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</si>
  <si>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</si>
  <si>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</si>
  <si>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</si>
  <si>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</si>
  <si>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</si>
  <si>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</si>
  <si>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</si>
  <si>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</si>
  <si>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</si>
  <si>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</si>
  <si>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</si>
  <si>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</si>
  <si>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</si>
  <si>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</si>
  <si>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</si>
  <si>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</si>
  <si>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</si>
  <si>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</si>
  <si>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</si>
  <si>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</si>
  <si>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</si>
  <si>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</si>
  <si>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</si>
  <si>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</si>
  <si>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</si>
  <si>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</si>
  <si>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</si>
  <si>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</si>
  <si>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</si>
  <si>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</si>
  <si>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</si>
  <si>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</si>
  <si>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</si>
  <si>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</si>
  <si>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</si>
  <si>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</si>
  <si>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</si>
  <si>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</si>
  <si>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</si>
  <si>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</si>
  <si>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</si>
  <si>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</si>
  <si>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</si>
  <si>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</si>
  <si>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</si>
  <si>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</si>
  <si>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</si>
  <si>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</si>
  <si>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</si>
  <si>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</si>
  <si>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</si>
  <si>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</si>
  <si>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</si>
  <si>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</si>
  <si>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</si>
  <si>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</si>
  <si>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</si>
  <si>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</si>
  <si>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</si>
  <si>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</si>
  <si>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</si>
  <si>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</si>
  <si>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</si>
  <si>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</si>
  <si>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</si>
  <si>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</si>
  <si>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</si>
  <si>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</si>
  <si>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</si>
  <si>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</si>
  <si>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</si>
  <si>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</si>
  <si>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</si>
  <si>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</si>
  <si>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</si>
  <si>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</si>
  <si>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</si>
  <si>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</si>
  <si>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</si>
  <si>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</si>
  <si>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</si>
  <si>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</si>
  <si>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</si>
  <si>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</si>
  <si>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</si>
  <si>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</si>
  <si>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</si>
  <si>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</si>
  <si>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</si>
  <si>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</si>
  <si>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</si>
  <si>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</si>
  <si>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</si>
  <si>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</si>
  <si>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</si>
  <si>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</si>
  <si>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</si>
  <si>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</si>
  <si>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</si>
  <si>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</si>
  <si>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</si>
  <si>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</si>
  <si>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</si>
  <si>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</si>
  <si>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</si>
  <si>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</si>
  <si>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</si>
  <si>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</si>
  <si>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</si>
  <si>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</si>
  <si>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</si>
  <si>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</si>
  <si>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</si>
  <si>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</si>
  <si>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</si>
  <si>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</si>
  <si>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</si>
  <si>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</si>
  <si>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</si>
  <si>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</si>
  <si>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</si>
  <si>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</si>
  <si>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</si>
  <si>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</si>
  <si>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</si>
  <si>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</si>
  <si>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</si>
  <si>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</si>
  <si>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</si>
  <si>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</si>
  <si>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</si>
  <si>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</si>
  <si>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</si>
  <si>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</si>
  <si>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</si>
  <si>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</si>
  <si>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</si>
  <si>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</si>
  <si>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</si>
  <si>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</si>
  <si>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</si>
  <si>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</si>
  <si>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</si>
  <si>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</si>
  <si>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</si>
  <si>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</si>
  <si>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</si>
  <si>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</si>
  <si>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</si>
  <si>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</si>
  <si>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</si>
  <si>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</si>
  <si>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</si>
  <si>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</si>
  <si>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</si>
  <si>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</si>
  <si>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</si>
  <si>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</si>
  <si>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</si>
  <si>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</si>
  <si>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</si>
  <si>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</si>
  <si>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</si>
  <si>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</si>
  <si>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</si>
  <si>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</si>
  <si>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</si>
  <si>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</si>
  <si>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</si>
  <si>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</si>
  <si>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</si>
  <si>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</si>
  <si>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</si>
  <si>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</si>
  <si>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</si>
  <si>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</si>
  <si>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</si>
  <si>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</si>
  <si>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</si>
  <si>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</si>
  <si>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</si>
  <si>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</si>
  <si>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</si>
  <si>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</si>
  <si>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</si>
  <si>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</si>
  <si>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</si>
  <si>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</si>
  <si>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</si>
  <si>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</si>
  <si>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</si>
  <si>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</si>
  <si>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</si>
  <si>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</si>
  <si>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</si>
  <si>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</si>
  <si>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</si>
  <si>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</si>
  <si>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</si>
  <si>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</si>
  <si>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</si>
  <si>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</si>
  <si>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</si>
  <si>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</si>
  <si>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</si>
  <si>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</si>
  <si>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</si>
  <si>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</si>
  <si>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</si>
  <si>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</si>
  <si>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</si>
  <si>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</si>
  <si>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</si>
  <si>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</si>
  <si>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</si>
  <si>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</si>
  <si>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</si>
  <si>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</si>
  <si>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</si>
  <si>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</si>
  <si>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</si>
  <si>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</si>
  <si>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</si>
  <si>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</si>
  <si>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</si>
  <si>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</si>
  <si>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</si>
  <si>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</si>
  <si>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</si>
  <si>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</si>
  <si>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</si>
  <si>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</si>
  <si>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</si>
  <si>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</si>
  <si>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</si>
  <si>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</si>
  <si>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</si>
  <si>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</si>
  <si>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</si>
  <si>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</si>
  <si>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</si>
  <si>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</si>
  <si>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</si>
  <si>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</si>
  <si>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</si>
  <si>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</si>
  <si>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</si>
  <si>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</si>
  <si>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</si>
  <si>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</si>
  <si>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</si>
  <si>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</si>
  <si>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</si>
  <si>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</si>
  <si>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</si>
  <si>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</si>
  <si>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</si>
  <si>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</si>
  <si>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</si>
  <si>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</si>
  <si>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</si>
  <si>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</si>
  <si>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</si>
  <si>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</si>
  <si>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</si>
  <si>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</si>
  <si>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</si>
  <si>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</si>
  <si>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</si>
  <si>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</si>
  <si>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</si>
  <si>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</si>
  <si>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</si>
  <si>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</si>
  <si>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</si>
  <si>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</si>
  <si>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</si>
  <si>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</si>
  <si>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</si>
  <si>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</si>
  <si>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</si>
  <si>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</si>
  <si>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</si>
  <si>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</si>
  <si>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</si>
  <si>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</si>
  <si>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</si>
  <si>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</si>
  <si>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</si>
  <si>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</si>
  <si>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</si>
  <si>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</si>
  <si>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</si>
  <si>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</si>
  <si>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</si>
  <si>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</si>
  <si>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</si>
  <si>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</si>
  <si>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</si>
  <si>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</si>
  <si>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</si>
  <si>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</si>
  <si>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</si>
  <si>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</si>
  <si>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</si>
  <si>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</si>
  <si>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</si>
  <si>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</si>
  <si>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</si>
  <si>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</si>
  <si>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</si>
  <si>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</si>
  <si>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</si>
  <si>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</si>
  <si>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</si>
  <si>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</si>
  <si>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</si>
  <si>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</si>
  <si>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</si>
  <si>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</si>
  <si>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</si>
  <si>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</si>
  <si>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</si>
  <si>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</si>
  <si>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</si>
  <si>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</si>
  <si>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</si>
  <si>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</si>
  <si>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</si>
  <si>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</si>
  <si>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</si>
  <si>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</si>
  <si>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</si>
  <si>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</si>
  <si>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</si>
  <si>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</si>
  <si>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</si>
  <si>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</si>
  <si>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</si>
  <si>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</si>
  <si>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</si>
  <si>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</si>
  <si>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</si>
  <si>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</si>
  <si>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</si>
  <si>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</si>
  <si>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</si>
  <si>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</si>
  <si>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</si>
  <si>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</si>
  <si>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</si>
  <si>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</si>
  <si>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</si>
  <si>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</si>
  <si>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</si>
  <si>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</si>
  <si>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</si>
  <si>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</si>
  <si>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</si>
  <si>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</si>
  <si>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</si>
  <si>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</si>
  <si>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</si>
  <si>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</si>
  <si>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</si>
  <si>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</si>
  <si>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</si>
  <si>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</si>
  <si>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</si>
  <si>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</si>
  <si>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</si>
  <si>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</si>
  <si>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</si>
  <si>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</si>
  <si>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</si>
  <si>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</si>
  <si>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</si>
  <si>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</si>
  <si>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</si>
  <si>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</si>
  <si>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</si>
  <si>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</si>
  <si>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</si>
  <si>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</si>
  <si>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</si>
  <si>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</si>
  <si>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</si>
  <si>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</si>
  <si>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</si>
  <si>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</si>
  <si>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</si>
  <si>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</si>
  <si>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</si>
  <si>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</si>
  <si>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</si>
  <si>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</si>
  <si>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</si>
  <si>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</si>
  <si>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</si>
  <si>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</si>
  <si>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</si>
  <si>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</si>
  <si>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</si>
  <si>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</si>
  <si>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</si>
  <si>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</si>
  <si>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</si>
  <si>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</si>
  <si>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</si>
  <si>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</si>
  <si>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</si>
  <si>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</si>
  <si>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</si>
  <si>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</si>
  <si>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</si>
  <si>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</si>
  <si>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</si>
  <si>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</si>
  <si>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</si>
  <si>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</si>
  <si>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</si>
  <si>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</si>
  <si>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</si>
  <si>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</si>
  <si>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</si>
  <si>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</si>
  <si>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</si>
  <si>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</si>
  <si>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</si>
  <si>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</si>
  <si>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</si>
  <si>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</si>
  <si>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</si>
  <si>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</si>
  <si>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</si>
  <si>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</si>
  <si>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</si>
  <si>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</si>
  <si>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</si>
  <si>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</si>
  <si>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</si>
  <si>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</si>
  <si>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</si>
  <si>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</si>
  <si>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</si>
  <si>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</si>
  <si>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</si>
  <si>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</si>
  <si>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</si>
  <si>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</si>
  <si>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</si>
  <si>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</si>
  <si>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</si>
  <si>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</si>
  <si>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</si>
  <si>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</si>
  <si>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</si>
  <si>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</si>
  <si>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</si>
  <si>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</si>
  <si>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</si>
  <si>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</si>
  <si>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</si>
  <si>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</si>
  <si>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</si>
  <si>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</si>
  <si>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</si>
  <si>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</si>
  <si>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</si>
  <si>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</si>
  <si>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</si>
  <si>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</si>
  <si>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</si>
  <si>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</si>
  <si>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</si>
  <si>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</si>
  <si>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</si>
  <si>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</si>
  <si>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</si>
  <si>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</si>
  <si>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</si>
  <si>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</si>
  <si>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</si>
  <si>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</si>
  <si>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</si>
  <si>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</si>
  <si>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</si>
  <si>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</si>
  <si>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</si>
  <si>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</si>
  <si>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</si>
  <si>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</si>
  <si>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</si>
  <si>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</si>
  <si>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</si>
  <si>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</si>
  <si>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</si>
  <si>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</si>
  <si>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</si>
  <si>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</si>
  <si>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</si>
  <si>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</si>
  <si>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</si>
  <si>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</si>
  <si>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</si>
  <si>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</si>
  <si>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</si>
  <si>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</si>
  <si>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</si>
  <si>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</si>
  <si>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</si>
  <si>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</si>
  <si>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</si>
  <si>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</si>
  <si>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</si>
  <si>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</si>
  <si>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</si>
  <si>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</si>
  <si>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</si>
  <si>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</si>
  <si>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</si>
  <si>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</si>
  <si>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</si>
  <si>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</si>
  <si>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</si>
  <si>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</si>
  <si>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</si>
  <si>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</si>
  <si>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</si>
  <si>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</si>
  <si>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</si>
  <si>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</si>
  <si>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</si>
  <si>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</si>
  <si>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</si>
  <si>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</si>
  <si>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</si>
  <si>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</si>
  <si>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</si>
  <si>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</si>
  <si>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</si>
  <si>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</si>
  <si>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</si>
  <si>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</si>
  <si>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</si>
  <si>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</si>
  <si>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</si>
  <si>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</si>
  <si>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</si>
  <si>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</si>
  <si>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</si>
  <si>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</si>
  <si>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</si>
  <si>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</si>
  <si>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</si>
  <si>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</si>
  <si>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</si>
  <si>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</si>
  <si>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</si>
  <si>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</si>
  <si>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</si>
  <si>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</si>
  <si>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</si>
  <si>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</si>
  <si>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</si>
  <si>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</si>
  <si>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</si>
  <si>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</si>
  <si>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</si>
  <si>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</si>
  <si>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</si>
  <si>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</si>
  <si>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</si>
  <si>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</si>
  <si>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</si>
  <si>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</si>
  <si>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</si>
  <si>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</si>
  <si>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</si>
  <si>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</si>
  <si>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</si>
  <si>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</si>
  <si>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</si>
  <si>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</si>
  <si>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</si>
  <si>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</si>
  <si>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</si>
  <si>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</si>
  <si>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</si>
  <si>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</si>
  <si>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</si>
  <si>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</si>
  <si>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</si>
  <si>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</si>
  <si>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</si>
  <si>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</si>
  <si>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</si>
  <si>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</si>
  <si>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</si>
  <si>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</si>
  <si>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</si>
  <si>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</si>
  <si>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</si>
  <si>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</si>
  <si>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</si>
  <si>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</si>
  <si>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</si>
  <si>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</si>
  <si>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</si>
  <si>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</si>
  <si>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</si>
  <si>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</si>
  <si>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</si>
  <si>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</si>
  <si>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</si>
  <si>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</si>
  <si>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</si>
  <si>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</si>
  <si>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</si>
  <si>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</si>
  <si>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</si>
  <si>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</si>
  <si>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</si>
  <si>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</si>
  <si>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</si>
  <si>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</si>
  <si>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</si>
  <si>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</si>
  <si>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</si>
  <si>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</si>
  <si>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</si>
  <si>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</si>
  <si>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</si>
  <si>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</si>
  <si>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</si>
  <si>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</si>
  <si>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</si>
  <si>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</si>
  <si>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</si>
  <si>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</si>
  <si>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</si>
  <si>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</si>
  <si>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</si>
  <si>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</si>
  <si>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</si>
  <si>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</si>
  <si>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</si>
  <si>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</si>
  <si>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</si>
  <si>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</si>
  <si>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</si>
  <si>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</si>
  <si>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</si>
  <si>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</si>
  <si>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</si>
  <si>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</si>
  <si>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</si>
  <si>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</si>
  <si>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</si>
  <si>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</si>
  <si>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</si>
  <si>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</si>
  <si>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</si>
  <si>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</si>
  <si>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</si>
  <si>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</si>
  <si>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</si>
  <si>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</si>
  <si>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</si>
  <si>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</si>
  <si>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</si>
  <si>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</si>
  <si>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</si>
  <si>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</si>
  <si>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</si>
  <si>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</si>
  <si>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</si>
  <si>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</si>
  <si>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</si>
  <si>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</si>
  <si>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</si>
  <si>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</si>
  <si>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</si>
  <si>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</si>
  <si>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</si>
  <si>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</si>
  <si>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</si>
  <si>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</si>
  <si>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</si>
  <si>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</si>
  <si>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</si>
  <si>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</si>
  <si>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</si>
  <si>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</si>
  <si>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</si>
  <si>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</si>
  <si>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</si>
  <si>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</si>
  <si>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</si>
  <si>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</si>
  <si>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</si>
  <si>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</si>
  <si>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</si>
  <si>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</si>
  <si>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</si>
  <si>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</si>
  <si>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</si>
  <si>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</si>
  <si>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</si>
  <si>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</si>
  <si>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</si>
  <si>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</si>
  <si>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</si>
  <si>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</si>
  <si>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</si>
  <si>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</si>
  <si>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</si>
  <si>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</si>
  <si>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</si>
  <si>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</si>
  <si>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</si>
  <si>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</si>
  <si>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</si>
  <si>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</si>
  <si>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</si>
  <si>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</si>
  <si>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</si>
  <si>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</si>
  <si>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</si>
  <si>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</si>
  <si>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</si>
  <si>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</si>
  <si>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</si>
  <si>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</si>
  <si>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</si>
  <si>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</si>
  <si>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</si>
  <si>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</si>
  <si>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</si>
  <si>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</si>
  <si>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</si>
  <si>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</si>
  <si>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</si>
  <si>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</si>
  <si>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</si>
  <si>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</si>
  <si>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</si>
  <si>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</si>
  <si>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</si>
  <si>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</si>
  <si>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</si>
  <si>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</si>
  <si>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</si>
  <si>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</si>
  <si>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</si>
  <si>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</si>
  <si>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</si>
  <si>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</si>
  <si>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</si>
  <si>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</si>
  <si>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</si>
  <si>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</si>
  <si>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</si>
  <si>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</si>
  <si>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</si>
  <si>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</si>
  <si>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</si>
  <si>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</si>
  <si>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</si>
  <si>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</si>
  <si>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</si>
  <si>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</si>
  <si>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</si>
  <si>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</si>
  <si>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</si>
  <si>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</si>
  <si>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</si>
  <si>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</si>
  <si>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</si>
  <si>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</si>
  <si>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</si>
  <si>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</si>
  <si>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</si>
  <si>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</si>
  <si>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</si>
  <si>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</si>
  <si>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</si>
  <si>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</si>
  <si>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</si>
  <si>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</si>
  <si>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</si>
  <si>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</si>
  <si>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</si>
  <si>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</si>
  <si>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</si>
  <si>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</si>
  <si>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</si>
  <si>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</si>
  <si>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</si>
  <si>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</si>
  <si>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</si>
  <si>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</si>
  <si>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</si>
  <si>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</si>
  <si>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</si>
  <si>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</si>
  <si>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</si>
  <si>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</si>
  <si>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</si>
  <si>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</si>
  <si>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</si>
  <si>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</si>
  <si>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</si>
  <si>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</si>
  <si>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</si>
  <si>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</si>
  <si>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</si>
  <si>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</si>
  <si>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</si>
  <si>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</si>
  <si>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</si>
  <si>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</si>
  <si>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</si>
  <si>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</si>
  <si>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</si>
  <si>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</si>
  <si>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</si>
  <si>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</si>
  <si>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</si>
  <si>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</si>
  <si>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</si>
  <si>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</si>
  <si>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</si>
  <si>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</si>
  <si>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</si>
  <si>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</si>
  <si>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</si>
  <si>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</si>
  <si>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</si>
  <si>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</si>
  <si>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</si>
  <si>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</si>
  <si>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</si>
  <si>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</si>
  <si>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</si>
  <si>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</si>
  <si>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</si>
  <si>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</si>
  <si>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</si>
  <si>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</si>
  <si>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</si>
  <si>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</si>
  <si>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</si>
  <si>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</si>
  <si>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</si>
  <si>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</si>
  <si>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</si>
  <si>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</si>
  <si>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</si>
  <si>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</si>
  <si>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</si>
  <si>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</si>
  <si>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</si>
  <si>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</si>
  <si>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</si>
  <si>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</si>
  <si>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</si>
  <si>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</si>
  <si>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</si>
  <si>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</si>
  <si>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</si>
  <si>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</si>
  <si>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</si>
  <si>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</si>
  <si>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</si>
  <si>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</si>
  <si>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</si>
  <si>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</si>
  <si>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</si>
  <si>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</si>
  <si>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</si>
  <si>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</si>
  <si>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</si>
  <si>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</si>
  <si>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</si>
  <si>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</si>
  <si>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</si>
  <si>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</si>
  <si>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</si>
  <si>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</si>
  <si>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</si>
  <si>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</si>
  <si>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</si>
  <si>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</si>
  <si>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</si>
  <si>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</si>
  <si>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</si>
  <si>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</si>
  <si>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</si>
  <si>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</si>
  <si>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</si>
  <si>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</si>
  <si>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</si>
  <si>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</si>
  <si>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</si>
  <si>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</si>
  <si>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</si>
  <si>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</si>
  <si>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</si>
  <si>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</si>
  <si>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</si>
  <si>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</si>
  <si>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</si>
  <si>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</si>
  <si>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</si>
  <si>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</si>
  <si>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</si>
  <si>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</si>
  <si>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</si>
  <si>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</si>
  <si>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</si>
  <si>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</si>
  <si>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</si>
  <si>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</si>
  <si>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</si>
  <si>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</si>
  <si>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</si>
  <si>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</si>
  <si>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</si>
  <si>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</si>
  <si>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</si>
  <si>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</si>
  <si>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</si>
  <si>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</si>
  <si>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</si>
  <si>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</si>
  <si>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</si>
  <si>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</si>
  <si>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</si>
  <si>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</si>
  <si>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</si>
  <si>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</si>
  <si>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</si>
  <si>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</si>
  <si>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</si>
  <si>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</si>
  <si>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</si>
  <si>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</si>
  <si>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</si>
  <si>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</si>
  <si>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</si>
  <si>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</si>
  <si>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</si>
  <si>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</si>
  <si>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</si>
  <si>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</si>
  <si>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</si>
  <si>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</si>
  <si>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</si>
  <si>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</si>
  <si>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</si>
  <si>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</si>
  <si>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</si>
  <si>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</si>
  <si>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</si>
  <si>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</si>
  <si>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</si>
  <si>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</si>
  <si>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</si>
  <si>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</si>
  <si>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</si>
  <si>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</si>
  <si>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</si>
  <si>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</si>
  <si>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</si>
  <si>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</si>
  <si>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</si>
  <si>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</si>
  <si>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</si>
  <si>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</si>
  <si>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</si>
  <si>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</si>
  <si>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</si>
  <si>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</si>
  <si>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</si>
  <si>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</si>
  <si>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</si>
  <si>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</si>
  <si>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</si>
  <si>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</si>
  <si>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</si>
  <si>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</si>
  <si>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</si>
  <si>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</si>
  <si>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</si>
  <si>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</si>
  <si>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</si>
  <si>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</si>
  <si>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</si>
  <si>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</si>
  <si>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</si>
  <si>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</si>
  <si>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</si>
  <si>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</si>
  <si>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</si>
  <si>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</si>
  <si>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</si>
  <si>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</si>
  <si>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</si>
  <si>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</si>
  <si>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</si>
  <si>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</si>
  <si>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</si>
  <si>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</si>
  <si>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</si>
  <si>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</si>
  <si>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</si>
  <si>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</si>
  <si>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</si>
  <si>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</si>
  <si>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</si>
  <si>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</si>
  <si>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</si>
  <si>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</si>
  <si>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</si>
  <si>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</si>
  <si>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</si>
  <si>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</si>
  <si>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</si>
  <si>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</si>
  <si>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</si>
  <si>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</si>
  <si>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</si>
  <si>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</si>
  <si>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</si>
  <si>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</si>
  <si>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</si>
  <si>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</si>
  <si>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</si>
  <si>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</si>
  <si>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</si>
  <si>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</si>
  <si>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</si>
  <si>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</si>
  <si>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</si>
  <si>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</si>
  <si>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</si>
  <si>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</si>
  <si>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</si>
  <si>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</si>
  <si>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</si>
  <si>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</si>
  <si>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</si>
  <si>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</si>
  <si>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</si>
  <si>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</si>
  <si>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</si>
  <si>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</si>
  <si>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</si>
  <si>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</si>
  <si>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</si>
  <si>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</si>
  <si>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</si>
  <si>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</si>
  <si>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</si>
  <si>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</si>
  <si>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</si>
  <si>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</si>
  <si>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</si>
  <si>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</si>
  <si>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</si>
  <si>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</si>
  <si>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</si>
  <si>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</si>
  <si>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</si>
  <si>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</si>
  <si>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</si>
  <si>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</si>
  <si>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</si>
  <si>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</si>
  <si>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</si>
  <si>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</si>
  <si>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</si>
  <si>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</si>
  <si>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</si>
  <si>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</si>
  <si>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</si>
  <si>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</si>
  <si>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</si>
  <si>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</si>
  <si>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</si>
  <si>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</si>
  <si>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</si>
  <si>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</si>
  <si>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</si>
  <si>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</si>
  <si>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</si>
  <si>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</si>
  <si>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</si>
  <si>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</si>
  <si>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</si>
  <si>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</si>
  <si>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</si>
  <si>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</si>
  <si>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</si>
  <si>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</si>
  <si>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</si>
  <si>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</si>
  <si>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</si>
  <si>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</si>
  <si>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</si>
  <si>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</si>
  <si>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</si>
  <si>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</si>
  <si>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</si>
  <si>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</si>
  <si>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</si>
  <si>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</si>
  <si>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</si>
  <si>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</si>
  <si>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</si>
  <si>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</si>
  <si>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</si>
  <si>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</si>
  <si>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</si>
  <si>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</si>
  <si>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</si>
  <si>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</si>
  <si>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</si>
  <si>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</si>
  <si>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</si>
  <si>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</si>
  <si>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</si>
  <si>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</si>
  <si>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</si>
  <si>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</si>
  <si>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</si>
  <si>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</si>
  <si>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</si>
  <si>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</si>
  <si>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</si>
  <si>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</si>
  <si>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</si>
  <si>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</si>
  <si>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</si>
  <si>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</si>
  <si>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</si>
  <si>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</si>
  <si>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</si>
  <si>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</si>
  <si>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</si>
  <si>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</si>
  <si>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</si>
  <si>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</si>
  <si>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</si>
  <si>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</si>
  <si>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</si>
  <si>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</si>
  <si>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</si>
  <si>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</si>
  <si>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</si>
  <si>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</si>
  <si>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</si>
  <si>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</si>
  <si>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</si>
  <si>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</si>
  <si>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</si>
  <si>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</si>
  <si>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</si>
  <si>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</si>
  <si>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</si>
  <si>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</si>
  <si>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</si>
  <si>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</si>
  <si>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</si>
  <si>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</si>
  <si>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</si>
  <si>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</si>
  <si>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</si>
  <si>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</si>
  <si>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</si>
  <si>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</si>
  <si>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</si>
  <si>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</si>
  <si>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</si>
  <si>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</si>
  <si>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</si>
  <si>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</si>
  <si>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</si>
  <si>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</si>
  <si>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</si>
  <si>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</si>
  <si>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</si>
  <si>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</si>
  <si>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</si>
  <si>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</si>
  <si>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</si>
  <si>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</si>
  <si>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</si>
  <si>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</si>
  <si>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</si>
  <si>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</si>
  <si>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</si>
  <si>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</si>
  <si>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</si>
  <si>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</si>
  <si>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</si>
  <si>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</si>
  <si>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</si>
  <si>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</si>
  <si>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</si>
  <si>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</si>
  <si>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</si>
  <si>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</si>
  <si>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</si>
  <si>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</si>
  <si>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</si>
  <si>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</si>
  <si>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</si>
  <si>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</si>
  <si>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</si>
  <si>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</si>
  <si>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</si>
  <si>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</si>
  <si>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</si>
  <si>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</si>
  <si>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</si>
  <si>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</si>
  <si>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</si>
  <si>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</si>
  <si>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</si>
  <si>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</si>
  <si>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</si>
  <si>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</si>
  <si>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</si>
  <si>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</si>
  <si>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</si>
  <si>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</si>
  <si>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</si>
  <si>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</si>
  <si>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</si>
  <si>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</si>
  <si>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</si>
  <si>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</si>
  <si>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</si>
  <si>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</si>
  <si>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</si>
  <si>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</si>
  <si>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</si>
  <si>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</si>
  <si>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</si>
  <si>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</si>
  <si>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</si>
  <si>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</si>
  <si>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</si>
  <si>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</si>
  <si>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</si>
  <si>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</si>
  <si>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</si>
  <si>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</si>
  <si>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</si>
  <si>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</si>
  <si>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</si>
  <si>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</si>
  <si>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</si>
  <si>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</si>
  <si>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</si>
  <si>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</si>
  <si>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</si>
  <si>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</si>
  <si>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</si>
  <si>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</si>
  <si>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</si>
  <si>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</si>
  <si>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</si>
  <si>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</si>
  <si>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</si>
  <si>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</si>
  <si>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</si>
  <si>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</si>
  <si>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</si>
  <si>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</si>
  <si>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</si>
  <si>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</si>
  <si>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</si>
  <si>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</si>
  <si>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</si>
  <si>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</si>
  <si>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</si>
  <si>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</si>
  <si>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</si>
  <si>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</si>
  <si>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</si>
  <si>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</si>
  <si>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</si>
  <si>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</si>
  <si>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</si>
  <si>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</si>
  <si>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</si>
  <si>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</si>
  <si>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</si>
  <si>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</si>
  <si>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</si>
  <si>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</si>
  <si>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</si>
  <si>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</si>
  <si>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</si>
  <si>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</si>
  <si>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</si>
  <si>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</si>
  <si>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</si>
  <si>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</si>
  <si>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</si>
  <si>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</si>
  <si>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</si>
  <si>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</si>
  <si>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</si>
  <si>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</si>
  <si>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</si>
  <si>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</si>
  <si>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</si>
  <si>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</si>
  <si>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</si>
  <si>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</si>
  <si>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</si>
  <si>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</si>
  <si>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</si>
  <si>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</si>
  <si>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</si>
  <si>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</si>
  <si>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</si>
  <si>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</si>
  <si>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</si>
  <si>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</si>
  <si>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</si>
  <si>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</si>
  <si>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</si>
  <si>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</si>
  <si>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</si>
  <si>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</si>
  <si>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</si>
  <si>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</si>
  <si>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</si>
  <si>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</si>
  <si>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</si>
  <si>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</si>
  <si>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</si>
  <si>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</si>
  <si>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</si>
  <si>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</si>
  <si>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</si>
  <si>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</si>
  <si>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</si>
  <si>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</si>
  <si>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</si>
  <si>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</si>
  <si>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</si>
  <si>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</si>
  <si>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</si>
  <si>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</si>
  <si>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</si>
  <si>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</si>
  <si>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</si>
  <si>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</si>
  <si>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</si>
  <si>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</si>
  <si>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</si>
  <si>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</si>
  <si>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</si>
  <si>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</si>
  <si>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</si>
  <si>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</si>
  <si>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</si>
  <si>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</si>
  <si>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</si>
  <si>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</si>
  <si>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</si>
  <si>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</si>
  <si>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</si>
  <si>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</si>
  <si>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</si>
  <si>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</si>
  <si>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</si>
  <si>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</si>
  <si>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</si>
  <si>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</si>
  <si>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</si>
  <si>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</si>
  <si>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</si>
  <si>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</si>
  <si>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</si>
  <si>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</si>
  <si>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</si>
  <si>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</si>
  <si>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</si>
  <si>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</si>
  <si>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</si>
  <si>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</si>
  <si>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</si>
  <si>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</si>
  <si>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</si>
  <si>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</si>
  <si>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</si>
  <si>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</si>
  <si>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</si>
  <si>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</si>
  <si>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</si>
  <si>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</si>
  <si>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</si>
  <si>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</si>
  <si>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</si>
  <si>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</si>
  <si>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</si>
  <si>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</si>
  <si>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</si>
  <si>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</si>
  <si>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</si>
  <si>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</si>
  <si>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</si>
  <si>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</si>
  <si>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</si>
  <si>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</si>
  <si>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</si>
  <si>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</si>
  <si>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</si>
  <si>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</si>
  <si>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</si>
  <si>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</si>
  <si>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</si>
  <si>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</si>
  <si>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</si>
  <si>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</si>
  <si>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</si>
  <si>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</si>
  <si>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</si>
  <si>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</si>
  <si>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</si>
  <si>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</si>
  <si>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</si>
  <si>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</si>
  <si>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</si>
  <si>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</si>
  <si>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</si>
  <si>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</si>
  <si>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</si>
  <si>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</si>
  <si>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</si>
  <si>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</si>
  <si>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</si>
  <si>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</si>
  <si>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</si>
  <si>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</si>
  <si>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</si>
  <si>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</si>
  <si>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</si>
  <si>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</si>
  <si>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</si>
  <si>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</si>
  <si>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</si>
  <si>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</si>
  <si>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</si>
  <si>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</si>
  <si>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</si>
  <si>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</si>
  <si>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</si>
  <si>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</si>
  <si>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</si>
  <si>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</si>
  <si>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</si>
  <si>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</si>
  <si>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</si>
  <si>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</si>
  <si>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</si>
  <si>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</si>
  <si>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</si>
  <si>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</si>
  <si>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</si>
  <si>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</si>
  <si>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</si>
  <si>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</si>
  <si>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</si>
  <si>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</si>
  <si>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</si>
  <si>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</si>
  <si>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</si>
  <si>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</si>
  <si>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</si>
  <si>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</si>
  <si>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</si>
  <si>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</si>
  <si>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</si>
  <si>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</si>
  <si>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</si>
  <si>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</si>
  <si>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</si>
  <si>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</si>
  <si>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</si>
  <si>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</si>
  <si>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</si>
  <si>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</si>
  <si>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</si>
  <si>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</si>
  <si>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</si>
  <si>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</si>
  <si>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</si>
  <si>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</si>
  <si>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</si>
  <si>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</si>
  <si>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</si>
  <si>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</si>
  <si>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</si>
  <si>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</si>
  <si>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</si>
  <si>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</si>
  <si>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</si>
  <si>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</si>
  <si>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</si>
  <si>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</si>
  <si>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</si>
  <si>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</si>
  <si>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</si>
  <si>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</si>
  <si>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</si>
  <si>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</si>
  <si>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</si>
  <si>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</si>
  <si>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</si>
  <si>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</si>
  <si>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</si>
  <si>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</si>
  <si>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</si>
  <si>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</si>
  <si>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</si>
  <si>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</si>
  <si>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</si>
  <si>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</si>
  <si>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</si>
  <si>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</si>
  <si>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</si>
  <si>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</si>
  <si>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</si>
  <si>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</si>
  <si>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</si>
  <si>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</si>
  <si>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</si>
  <si>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</si>
  <si>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</si>
  <si>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</si>
  <si>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</si>
  <si>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</si>
  <si>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</si>
  <si>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</si>
  <si>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</si>
  <si>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</si>
  <si>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</si>
  <si>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</si>
  <si>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</si>
  <si>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</si>
  <si>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</si>
  <si>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</si>
  <si>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</si>
  <si>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</si>
  <si>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</si>
  <si>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</si>
  <si>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</si>
  <si>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</si>
  <si>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</si>
  <si>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</si>
  <si>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</si>
  <si>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</si>
  <si>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</si>
  <si>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</si>
  <si>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</si>
  <si>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</si>
  <si>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</si>
  <si>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</si>
  <si>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</si>
  <si>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</si>
  <si>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</si>
  <si>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</si>
  <si>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</si>
  <si>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</si>
  <si>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</si>
  <si>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</si>
  <si>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</si>
  <si>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</si>
  <si>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</si>
  <si>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</si>
  <si>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</si>
  <si>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</si>
  <si>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</si>
  <si>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</si>
  <si>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</si>
  <si>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</si>
  <si>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</si>
  <si>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</si>
  <si>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</si>
  <si>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</si>
  <si>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</si>
  <si>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</si>
  <si>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</si>
  <si>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</si>
  <si>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</si>
  <si>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</si>
  <si>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</si>
  <si>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</si>
  <si>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</si>
  <si>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</si>
  <si>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</si>
  <si>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</si>
  <si>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</si>
  <si>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</si>
  <si>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</si>
  <si>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</si>
  <si>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</si>
  <si>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</si>
  <si>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</si>
  <si>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</si>
  <si>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</si>
  <si>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</si>
  <si>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</si>
  <si>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</si>
  <si>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</si>
  <si>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</si>
  <si>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</si>
  <si>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</si>
  <si>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</si>
  <si>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</si>
  <si>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</si>
  <si>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</si>
  <si>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</si>
  <si>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</si>
  <si>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</si>
  <si>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</si>
  <si>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</si>
  <si>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</si>
  <si>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</si>
  <si>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</si>
  <si>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</si>
  <si>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</si>
  <si>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</si>
  <si>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</si>
  <si>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</si>
  <si>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</si>
  <si>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</si>
  <si>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</si>
  <si>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</si>
  <si>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</si>
  <si>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</si>
  <si>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</si>
  <si>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</si>
  <si>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</si>
  <si>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</si>
  <si>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</si>
  <si>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</si>
  <si>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</si>
  <si>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</si>
  <si>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</si>
  <si>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</si>
  <si>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</si>
  <si>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</si>
  <si>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</si>
  <si>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</si>
  <si>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</si>
  <si>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</si>
  <si>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</si>
  <si>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</si>
  <si>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</si>
  <si>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</si>
  <si>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</si>
  <si>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</si>
  <si>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</si>
  <si>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</si>
  <si>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</si>
  <si>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</si>
  <si>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</si>
  <si>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</si>
  <si>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</si>
  <si>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</si>
  <si>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</si>
  <si>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</si>
  <si>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</si>
  <si>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</si>
  <si>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</si>
  <si>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</si>
  <si>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</si>
  <si>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</si>
  <si>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</si>
  <si>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</si>
  <si>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</si>
  <si>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</si>
  <si>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</si>
  <si>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</si>
  <si>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</si>
  <si>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</si>
  <si>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</si>
  <si>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</si>
  <si>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</si>
  <si>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</si>
  <si>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</si>
  <si>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</si>
  <si>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</si>
  <si>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</si>
  <si>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</si>
  <si>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</si>
  <si>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</si>
  <si>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</si>
  <si>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</si>
  <si>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</si>
  <si>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</si>
  <si>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</si>
  <si>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</si>
  <si>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</si>
  <si>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</si>
  <si>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</si>
  <si>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</si>
  <si>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</si>
  <si>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</si>
  <si>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</si>
  <si>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</si>
  <si>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</si>
  <si>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</si>
  <si>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</si>
  <si>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</si>
  <si>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</si>
  <si>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</si>
  <si>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</si>
  <si>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</si>
  <si>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</si>
  <si>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</si>
  <si>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</si>
  <si>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</si>
  <si>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</si>
  <si>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</si>
  <si>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</si>
  <si>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</si>
  <si>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</si>
  <si>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</si>
  <si>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</si>
  <si>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</si>
  <si>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</si>
  <si>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</si>
  <si>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</si>
  <si>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</si>
  <si>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</si>
  <si>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</si>
  <si>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</si>
  <si>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</si>
  <si>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</si>
  <si>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</si>
  <si>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</si>
  <si>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</si>
  <si>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</si>
  <si>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</si>
  <si>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</si>
  <si>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</si>
  <si>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</si>
  <si>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</si>
  <si>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</si>
  <si>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</si>
  <si>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</si>
  <si>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</si>
  <si>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</si>
  <si>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</si>
  <si>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</si>
  <si>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</si>
  <si>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</si>
  <si>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</si>
  <si>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</si>
  <si>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</si>
  <si>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</si>
  <si>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</si>
  <si>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</si>
  <si>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</si>
  <si>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</si>
  <si>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</si>
  <si>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</si>
  <si>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</si>
  <si>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</si>
  <si>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</si>
  <si>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</si>
  <si>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</si>
  <si>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</si>
  <si>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</si>
  <si>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</si>
  <si>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</si>
  <si>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</si>
  <si>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</si>
  <si>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</si>
  <si>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</si>
  <si>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</si>
  <si>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</si>
  <si>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</si>
  <si>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</si>
  <si>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</si>
  <si>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</si>
  <si>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</si>
  <si>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</si>
  <si>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</si>
  <si>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</si>
  <si>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</si>
  <si>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</si>
  <si>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</si>
  <si>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</si>
  <si>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</si>
  <si>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</si>
  <si>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</si>
  <si>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</si>
  <si>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</si>
  <si>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</si>
  <si>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</si>
  <si>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</si>
  <si>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</si>
  <si>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</si>
  <si>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</si>
  <si>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</si>
  <si>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</si>
  <si>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</si>
  <si>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</si>
  <si>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</si>
  <si>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</si>
  <si>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</si>
  <si>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</si>
  <si>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</si>
  <si>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</si>
  <si>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</si>
  <si>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</si>
  <si>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</si>
  <si>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</si>
  <si>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</si>
  <si>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</si>
  <si>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</si>
  <si>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</si>
  <si>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</si>
  <si>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</si>
  <si>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</si>
  <si>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</si>
  <si>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</si>
  <si>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</si>
  <si>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</si>
  <si>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</si>
  <si>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</si>
  <si>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</si>
  <si>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</si>
  <si>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</si>
  <si>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</si>
  <si>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</si>
  <si>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</si>
  <si>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</si>
  <si>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</si>
  <si>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</si>
  <si>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</si>
  <si>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</si>
  <si>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</si>
  <si>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</si>
  <si>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</si>
  <si>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</si>
  <si>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</si>
  <si>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</si>
  <si>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</si>
  <si>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</si>
  <si>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</si>
  <si>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</si>
  <si>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</si>
  <si>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</si>
  <si>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</si>
  <si>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</si>
  <si>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</si>
  <si>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</si>
  <si>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</si>
  <si>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</si>
  <si>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</si>
  <si>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</si>
  <si>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</si>
  <si>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</si>
  <si>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</si>
  <si>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</si>
  <si>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</si>
  <si>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</si>
  <si>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</si>
  <si>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</si>
  <si>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</si>
  <si>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</si>
  <si>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</si>
  <si>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</si>
  <si>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</si>
  <si>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</si>
  <si>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</si>
  <si>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</si>
  <si>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</si>
  <si>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</si>
  <si>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</si>
  <si>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</si>
  <si>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</si>
  <si>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</si>
  <si>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</si>
  <si>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</si>
  <si>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</si>
  <si>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</si>
  <si>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</si>
  <si>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</si>
  <si>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</si>
  <si>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</si>
  <si>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</si>
  <si>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</si>
  <si>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</si>
  <si>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</si>
  <si>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</si>
  <si>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</si>
  <si>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</si>
  <si>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</si>
  <si>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</si>
  <si>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</si>
  <si>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</si>
  <si>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</si>
  <si>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</si>
  <si>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</si>
  <si>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</si>
  <si>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</si>
  <si>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</si>
  <si>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</si>
  <si>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</si>
  <si>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</si>
  <si>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</si>
  <si>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</si>
  <si>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</si>
  <si>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</si>
  <si>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</si>
  <si>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</si>
  <si>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</si>
  <si>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</si>
  <si>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</si>
  <si>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</si>
  <si>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</si>
  <si>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</si>
  <si>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</si>
  <si>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</si>
  <si>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</si>
  <si>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</si>
  <si>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</si>
  <si>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</si>
  <si>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</si>
  <si>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</si>
  <si>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</si>
  <si>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</si>
  <si>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</si>
  <si>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</si>
  <si>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</si>
  <si>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</si>
  <si>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</si>
  <si>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</si>
  <si>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</si>
  <si>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</si>
  <si>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</si>
  <si>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</si>
  <si>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</si>
  <si>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</si>
  <si>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</si>
  <si>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</si>
  <si>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</si>
  <si>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</si>
  <si>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</si>
  <si>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</si>
  <si>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</si>
  <si>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</si>
  <si>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</si>
  <si>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</si>
  <si>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</si>
  <si>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</si>
  <si>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</si>
  <si>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</si>
  <si>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</si>
  <si>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</si>
  <si>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</si>
  <si>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</si>
  <si>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</si>
  <si>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</si>
  <si>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</si>
  <si>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</si>
  <si>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</si>
  <si>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</si>
  <si>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</si>
  <si>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</si>
  <si>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</si>
  <si>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</si>
  <si>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</si>
  <si>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</si>
  <si>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</si>
  <si>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</si>
  <si>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</si>
  <si>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</si>
  <si>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</si>
  <si>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</si>
  <si>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</si>
  <si>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</si>
  <si>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</si>
  <si>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</si>
  <si>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</si>
  <si>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</si>
  <si>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</si>
  <si>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</si>
  <si>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</si>
  <si>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</si>
  <si>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</si>
  <si>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</si>
  <si>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</si>
  <si>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</si>
  <si>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</si>
  <si>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</si>
  <si>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</si>
  <si>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</si>
  <si>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</si>
  <si>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</si>
  <si>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</si>
  <si>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</si>
  <si>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</si>
  <si>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</si>
  <si>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</si>
  <si>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</si>
  <si>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</si>
  <si>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</si>
  <si>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</si>
  <si>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</si>
  <si>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</si>
  <si>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</si>
  <si>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</si>
  <si>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</si>
  <si>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</si>
  <si>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</si>
  <si>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</si>
  <si>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</si>
  <si>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</si>
  <si>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</si>
  <si>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</si>
  <si>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</si>
  <si>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</si>
  <si>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</si>
  <si>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</si>
  <si>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</si>
  <si>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</si>
  <si>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</si>
  <si>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</si>
  <si>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</si>
  <si>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</si>
  <si>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</si>
  <si>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</si>
  <si>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</si>
  <si>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</si>
  <si>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</si>
  <si>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</si>
  <si>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</si>
  <si>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</si>
  <si>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</si>
  <si>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</si>
  <si>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</si>
  <si>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</si>
  <si>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</si>
  <si>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</si>
  <si>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</si>
  <si>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</si>
  <si>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</si>
  <si>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</si>
  <si>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</si>
  <si>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</si>
  <si>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</si>
  <si>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</si>
  <si>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</si>
  <si>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</si>
  <si>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</si>
  <si>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</si>
  <si>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</si>
  <si>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</si>
  <si>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</si>
  <si>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</si>
  <si>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</si>
  <si>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</si>
  <si>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</si>
  <si>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</si>
  <si>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</si>
  <si>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</si>
  <si>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</si>
  <si>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</si>
  <si>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</si>
  <si>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</si>
  <si>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</si>
  <si>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</si>
  <si>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</si>
  <si>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</si>
  <si>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</si>
  <si>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</si>
  <si>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</si>
  <si>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</si>
  <si>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</si>
  <si>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</si>
  <si>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</si>
  <si>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</si>
  <si>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</si>
  <si>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</si>
  <si>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</si>
  <si>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</si>
  <si>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</si>
  <si>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</si>
  <si>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</si>
  <si>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</si>
  <si>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</si>
  <si>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</si>
  <si>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</si>
  <si>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</si>
  <si>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</si>
  <si>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</si>
  <si>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</si>
  <si>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</si>
  <si>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</si>
  <si>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</si>
  <si>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</si>
  <si>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</si>
  <si>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</si>
  <si>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</si>
  <si>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</si>
  <si>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</si>
  <si>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</si>
  <si>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</si>
  <si>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</si>
  <si>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</si>
  <si>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</si>
  <si>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</si>
  <si>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</si>
  <si>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</si>
  <si>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</si>
  <si>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</si>
  <si>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</si>
  <si>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</si>
  <si>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</si>
  <si>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</si>
  <si>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</si>
  <si>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</si>
  <si>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</si>
  <si>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</si>
  <si>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</si>
  <si>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</si>
  <si>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</si>
  <si>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</si>
  <si>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</si>
  <si>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</si>
  <si>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</si>
  <si>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</si>
  <si>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</si>
  <si>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</si>
  <si>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</si>
  <si>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</si>
  <si>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</si>
  <si>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</si>
  <si>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</si>
  <si>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</si>
  <si>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</si>
  <si>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</si>
  <si>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</si>
  <si>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</si>
  <si>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</si>
  <si>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</si>
  <si>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</si>
  <si>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</si>
  <si>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</si>
  <si>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</si>
  <si>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</si>
  <si>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</si>
  <si>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</si>
  <si>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</si>
  <si>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</si>
  <si>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</si>
  <si>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</si>
  <si>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</si>
  <si>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</si>
  <si>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</si>
  <si>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</si>
  <si>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</si>
  <si>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</si>
  <si>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</si>
  <si>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</si>
  <si>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</si>
  <si>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</si>
  <si>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</si>
  <si>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</si>
  <si>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</si>
  <si>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</si>
  <si>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</si>
  <si>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</si>
  <si>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</si>
  <si>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</si>
  <si>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</si>
  <si>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</si>
  <si>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</si>
  <si>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</si>
  <si>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</si>
  <si>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</si>
  <si>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</si>
  <si>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</si>
  <si>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</si>
  <si>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</si>
  <si>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</si>
  <si>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</si>
  <si>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</si>
  <si>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</si>
  <si>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</si>
  <si>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</si>
  <si>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</si>
  <si>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</si>
  <si>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</si>
  <si>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</si>
  <si>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</si>
  <si>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</si>
  <si>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</si>
  <si>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</si>
  <si>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</si>
  <si>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</si>
  <si>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</si>
  <si>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</si>
  <si>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</si>
  <si>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</si>
  <si>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</si>
  <si>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</si>
  <si>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</si>
  <si>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</si>
  <si>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</si>
  <si>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</si>
  <si>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</si>
  <si>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</si>
  <si>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</si>
  <si>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</si>
  <si>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</si>
  <si>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</si>
  <si>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</si>
  <si>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</si>
  <si>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</si>
  <si>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</si>
  <si>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</si>
  <si>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</si>
  <si>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</si>
  <si>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</si>
  <si>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</si>
  <si>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</si>
  <si>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</si>
  <si>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</si>
  <si>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</si>
  <si>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</si>
  <si>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</si>
  <si>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</si>
  <si>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</si>
  <si>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</si>
  <si>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</si>
  <si>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</si>
  <si>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</si>
  <si>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</si>
  <si>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</si>
  <si>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</si>
  <si>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</si>
  <si>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</si>
  <si>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</si>
  <si>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</si>
  <si>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</si>
  <si>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</si>
  <si>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</si>
  <si>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</si>
  <si>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</si>
  <si>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</si>
  <si>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</si>
  <si>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</si>
  <si>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</si>
  <si>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</si>
  <si>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</si>
  <si>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</si>
  <si>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</si>
  <si>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</si>
  <si>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</si>
  <si>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</si>
  <si>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</si>
  <si>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</si>
  <si>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</si>
  <si>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</si>
  <si>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</si>
  <si>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</si>
  <si>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</si>
  <si>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</si>
  <si>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</si>
  <si>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</si>
  <si>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</si>
  <si>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</si>
  <si>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</si>
  <si>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</si>
  <si>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</si>
  <si>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</si>
  <si>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</si>
  <si>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</si>
  <si>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</si>
  <si>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</si>
  <si>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</si>
  <si>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</si>
  <si>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</si>
  <si>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</si>
  <si>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</si>
  <si>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</si>
  <si>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</si>
  <si>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</si>
  <si>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</si>
  <si>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</si>
  <si>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</si>
  <si>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</si>
  <si>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</si>
  <si>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</si>
  <si>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</si>
  <si>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</si>
  <si>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</si>
  <si>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</si>
  <si>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</si>
  <si>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</si>
  <si>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</si>
  <si>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</si>
  <si>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</si>
  <si>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</si>
  <si>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</si>
  <si>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</si>
  <si>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</si>
  <si>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</si>
  <si>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</si>
  <si>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</si>
  <si>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</si>
  <si>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</si>
  <si>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</si>
  <si>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</si>
  <si>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</si>
  <si>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</si>
  <si>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</si>
  <si>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</si>
  <si>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</si>
  <si>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</si>
  <si>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</si>
  <si>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</si>
  <si>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</si>
  <si>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</si>
  <si>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</si>
  <si>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</si>
  <si>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</si>
  <si>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</si>
  <si>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</si>
  <si>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</si>
  <si>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</si>
  <si>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</si>
  <si>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</si>
  <si>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</si>
  <si>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</si>
  <si>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</si>
  <si>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</si>
  <si>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</si>
  <si>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</si>
  <si>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</si>
  <si>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</si>
  <si>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</si>
  <si>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</si>
  <si>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</si>
  <si>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</si>
  <si>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</si>
  <si>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</si>
  <si>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</si>
  <si>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</si>
  <si>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</si>
  <si>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</si>
  <si>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</si>
  <si>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</si>
  <si>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</si>
  <si>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</si>
  <si>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</si>
  <si>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</si>
  <si>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</si>
  <si>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</si>
  <si>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</si>
  <si>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</si>
  <si>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</si>
  <si>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</si>
  <si>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</si>
  <si>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</si>
  <si>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</si>
  <si>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</si>
  <si>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</si>
  <si>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</si>
  <si>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</si>
  <si>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</si>
  <si>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</si>
  <si>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</si>
  <si>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</si>
  <si>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</si>
  <si>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</si>
  <si>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</si>
  <si>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</si>
  <si>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</si>
  <si>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</si>
  <si>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</si>
  <si>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</si>
  <si>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</si>
  <si>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</si>
  <si>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</si>
  <si>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</si>
  <si>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</si>
  <si>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</si>
  <si>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</si>
  <si>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</si>
  <si>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</si>
  <si>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</si>
  <si>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</si>
  <si>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</si>
  <si>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</si>
  <si>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</si>
  <si>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</si>
  <si>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</si>
  <si>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</si>
  <si>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</si>
  <si>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</si>
  <si>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</si>
  <si>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</si>
  <si>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</si>
  <si>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</si>
  <si>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</si>
  <si>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</si>
  <si>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</si>
  <si>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</si>
  <si>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</si>
  <si>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</si>
  <si>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</si>
  <si>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</si>
  <si>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</si>
  <si>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</si>
  <si>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</si>
  <si>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</si>
  <si>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</si>
  <si>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</si>
  <si>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</si>
  <si>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</si>
  <si>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</si>
  <si>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</si>
  <si>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</si>
  <si>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</si>
  <si>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</si>
  <si>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</si>
  <si>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</si>
  <si>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</si>
  <si>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</si>
  <si>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</si>
  <si>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</si>
  <si>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</si>
  <si>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</si>
  <si>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</si>
  <si>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</si>
  <si>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</si>
  <si>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</si>
  <si>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</si>
  <si>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</si>
  <si>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</si>
  <si>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</si>
  <si>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</si>
  <si>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</si>
  <si>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</si>
  <si>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</si>
  <si>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</si>
  <si>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</si>
  <si>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</si>
  <si>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</si>
  <si>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</si>
  <si>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</si>
  <si>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</si>
  <si>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</si>
  <si>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</si>
  <si>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</si>
  <si>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</si>
  <si>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</si>
  <si>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</si>
  <si>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</si>
  <si>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</si>
  <si>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</si>
  <si>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</si>
  <si>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</si>
  <si>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</si>
  <si>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</si>
  <si>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</si>
  <si>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</si>
  <si>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</si>
  <si>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</si>
  <si>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</si>
  <si>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</si>
  <si>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</si>
  <si>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</si>
  <si>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</si>
  <si>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</si>
  <si>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</si>
  <si>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</si>
  <si>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</si>
  <si>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</si>
  <si>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</si>
  <si>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</si>
  <si>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</si>
  <si>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</si>
  <si>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</si>
  <si>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</si>
  <si>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</si>
  <si>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</si>
  <si>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</si>
  <si>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</si>
  <si>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</si>
  <si>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</si>
  <si>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</si>
  <si>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</si>
  <si>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</si>
  <si>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</si>
  <si>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</si>
  <si>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</si>
  <si>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</si>
  <si>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</si>
  <si>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</si>
  <si>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</si>
  <si>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</si>
  <si>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</si>
  <si>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</si>
  <si>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</si>
  <si>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</si>
  <si>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</si>
  <si>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</si>
  <si>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</si>
  <si>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</si>
  <si>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</si>
  <si>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</si>
  <si>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</si>
  <si>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</si>
  <si>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</si>
  <si>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</si>
  <si>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</si>
  <si>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</si>
  <si>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</si>
  <si>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</si>
  <si>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</si>
  <si>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</si>
  <si>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</si>
  <si>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</si>
  <si>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</si>
  <si>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</si>
  <si>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</si>
  <si>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</si>
  <si>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</si>
  <si>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</si>
  <si>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</si>
  <si>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</si>
  <si>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</si>
  <si>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</si>
  <si>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</si>
  <si>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</si>
  <si>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</si>
  <si>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</si>
  <si>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</si>
  <si>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</si>
  <si>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</si>
  <si>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</si>
  <si>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</si>
  <si>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</si>
  <si>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</si>
  <si>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</si>
  <si>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</si>
  <si>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</si>
  <si>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</si>
  <si>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</si>
  <si>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</si>
  <si>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</si>
  <si>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</si>
  <si>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</si>
  <si>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</si>
  <si>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</si>
  <si>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</si>
  <si>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</si>
  <si>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</si>
  <si>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</si>
  <si>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</si>
  <si>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</si>
  <si>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</si>
  <si>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</si>
  <si>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</si>
  <si>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</si>
  <si>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</si>
  <si>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</si>
  <si>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</si>
  <si>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</si>
  <si>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</si>
  <si>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</si>
  <si>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</si>
  <si>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</si>
  <si>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</si>
  <si>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</si>
  <si>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</si>
  <si>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</si>
  <si>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</si>
  <si>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</si>
  <si>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</si>
  <si>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</si>
  <si>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</si>
  <si>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</si>
  <si>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</si>
  <si>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</si>
  <si>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</si>
  <si>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</si>
  <si>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</si>
  <si>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</si>
  <si>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</si>
  <si>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</si>
  <si>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</si>
  <si>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</si>
  <si>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</si>
  <si>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</si>
  <si>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</si>
  <si>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</si>
  <si>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</si>
  <si>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</si>
  <si>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</si>
  <si>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</si>
  <si>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</si>
  <si>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</si>
  <si>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</si>
  <si>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</si>
  <si>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</si>
  <si>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</si>
  <si>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</si>
  <si>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</si>
  <si>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</si>
  <si>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</si>
  <si>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</si>
  <si>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</si>
  <si>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</si>
  <si>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</si>
  <si>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</si>
  <si>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</si>
  <si>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</si>
  <si>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</si>
  <si>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</si>
  <si>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</si>
  <si>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</si>
  <si>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</si>
  <si>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</si>
  <si>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</si>
  <si>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</si>
  <si>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</si>
  <si>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</si>
  <si>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</si>
  <si>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</si>
  <si>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</si>
  <si>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</si>
  <si>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</si>
  <si>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</si>
  <si>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</si>
  <si>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</si>
  <si>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</si>
  <si>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</si>
  <si>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</si>
  <si>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</si>
  <si>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</si>
  <si>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</si>
  <si>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</si>
  <si>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</si>
  <si>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</si>
  <si>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</si>
  <si>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</si>
  <si>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</si>
  <si>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</si>
  <si>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</si>
  <si>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</si>
  <si>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</si>
  <si>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</si>
  <si>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</si>
  <si>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</si>
  <si>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</si>
  <si>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</si>
  <si>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</si>
  <si>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</si>
  <si>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</si>
  <si>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</si>
  <si>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</si>
  <si>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</si>
  <si>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</si>
  <si>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</si>
  <si>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</si>
  <si>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</si>
  <si>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</si>
  <si>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</si>
  <si>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</si>
  <si>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</si>
  <si>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</si>
  <si>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</si>
  <si>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</si>
  <si>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</si>
  <si>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</si>
  <si>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</si>
  <si>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</si>
  <si>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</si>
  <si>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</si>
  <si>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</si>
  <si>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</si>
  <si>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</si>
  <si>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</si>
  <si>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</si>
  <si>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</si>
  <si>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</si>
  <si>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</si>
  <si>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</si>
  <si>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</si>
  <si>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</si>
  <si>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</si>
  <si>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</si>
  <si>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</si>
  <si>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</si>
  <si>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</si>
  <si>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</si>
  <si>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</si>
  <si>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</si>
  <si>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</si>
  <si>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</si>
  <si>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</si>
  <si>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</si>
  <si>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</si>
  <si>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</si>
  <si>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</si>
  <si>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</si>
  <si>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</si>
  <si>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</si>
  <si>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</si>
  <si>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</si>
  <si>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</si>
  <si>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</si>
  <si>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</si>
  <si>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</si>
  <si>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</si>
  <si>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</si>
  <si>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</si>
  <si>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</si>
  <si>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</si>
  <si>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</si>
  <si>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</si>
  <si>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</si>
  <si>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</si>
  <si>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</si>
  <si>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</si>
  <si>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</si>
  <si>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</si>
  <si>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</si>
  <si>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</si>
  <si>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</si>
  <si>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</si>
  <si>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</si>
  <si>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</si>
  <si>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</si>
  <si>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</si>
  <si>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</si>
  <si>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</si>
  <si>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</si>
  <si>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</si>
  <si>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</si>
  <si>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</si>
  <si>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</si>
  <si>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</si>
  <si>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</si>
  <si>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</si>
  <si>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</si>
  <si>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</si>
  <si>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</si>
  <si>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</si>
  <si>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</si>
  <si>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</si>
  <si>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</si>
  <si>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</si>
  <si>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</si>
  <si>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</si>
  <si>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</si>
  <si>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</si>
  <si>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</si>
  <si>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</si>
  <si>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</si>
  <si>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</si>
  <si>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</si>
  <si>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</si>
  <si>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</si>
  <si>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</si>
  <si>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</si>
  <si>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</si>
  <si>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</si>
  <si>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</si>
  <si>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</si>
  <si>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</si>
  <si>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</si>
  <si>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</si>
  <si>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</si>
  <si>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</si>
  <si>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</si>
  <si>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</si>
  <si>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</si>
  <si>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</si>
  <si>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</si>
  <si>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</si>
  <si>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</si>
  <si>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</si>
  <si>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</si>
  <si>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</si>
  <si>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</si>
  <si>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</si>
  <si>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</si>
  <si>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</si>
  <si>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</si>
  <si>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</si>
  <si>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</si>
  <si>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</si>
  <si>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</si>
  <si>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</si>
  <si>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</si>
  <si>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</si>
  <si>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</si>
  <si>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</si>
  <si>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</si>
  <si>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</si>
  <si>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</si>
  <si>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</si>
  <si>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</si>
  <si>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</si>
  <si>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</si>
  <si>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</si>
  <si>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</si>
  <si>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</si>
  <si>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</si>
  <si>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</si>
  <si>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</si>
  <si>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</si>
  <si>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</si>
  <si>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</si>
  <si>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</si>
  <si>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</si>
  <si>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</si>
  <si>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</si>
  <si>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</si>
  <si>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</si>
  <si>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</si>
  <si>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</si>
  <si>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</si>
  <si>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</si>
  <si>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</si>
  <si>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</si>
  <si>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</si>
  <si>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</si>
  <si>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</si>
  <si>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</si>
  <si>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</si>
  <si>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</si>
  <si>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</si>
  <si>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</si>
  <si>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</si>
  <si>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</si>
  <si>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</si>
  <si>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</si>
  <si>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</si>
  <si>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</si>
  <si>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</si>
  <si>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</si>
  <si>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</si>
  <si>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</si>
  <si>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</si>
  <si>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</si>
  <si>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</si>
  <si>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</si>
  <si>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</si>
  <si>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</si>
  <si>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</si>
  <si>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</si>
  <si>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</si>
  <si>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</si>
  <si>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</si>
  <si>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</si>
  <si>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</si>
  <si>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</si>
  <si>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</si>
  <si>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</si>
  <si>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</si>
  <si>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</si>
  <si>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</si>
  <si>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</si>
  <si>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</si>
  <si>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</si>
  <si>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</si>
  <si>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</si>
  <si>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</si>
  <si>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</si>
  <si>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</si>
  <si>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</si>
  <si>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</si>
  <si>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</si>
  <si>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</si>
  <si>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</si>
  <si>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</si>
  <si>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</si>
  <si>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</si>
  <si>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</si>
  <si>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</si>
  <si>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</si>
  <si>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</si>
  <si>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</si>
  <si>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</si>
  <si>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</si>
  <si>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</si>
  <si>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</si>
  <si>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</si>
  <si>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</si>
  <si>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</si>
  <si>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</si>
  <si>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</si>
  <si>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</si>
  <si>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</si>
  <si>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</si>
  <si>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</si>
  <si>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</si>
  <si>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</si>
  <si>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</si>
  <si>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</si>
  <si>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</si>
  <si>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</si>
  <si>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</si>
  <si>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</si>
  <si>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</si>
  <si>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</si>
  <si>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</si>
  <si>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</si>
  <si>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</si>
  <si>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</si>
  <si>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</si>
  <si>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</si>
  <si>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</si>
  <si>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</si>
  <si>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</si>
  <si>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</si>
  <si>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</si>
  <si>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</si>
  <si>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</si>
  <si>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</si>
  <si>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</si>
  <si>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</si>
  <si>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</si>
  <si>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</si>
  <si>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</si>
  <si>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</si>
  <si>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</si>
  <si>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</si>
  <si>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</si>
  <si>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</si>
  <si>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</si>
  <si>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</si>
  <si>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</si>
  <si>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</si>
  <si>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</si>
  <si>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</si>
  <si>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</si>
  <si>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</si>
  <si>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</si>
  <si>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</si>
  <si>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</si>
  <si>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</si>
  <si>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</si>
  <si>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</si>
  <si>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</si>
  <si>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</si>
  <si>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</si>
  <si>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</si>
  <si>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</si>
  <si>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</si>
  <si>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</si>
  <si>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</si>
  <si>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</si>
  <si>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</si>
  <si>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</si>
  <si>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</si>
  <si>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</si>
  <si>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</si>
  <si>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</si>
  <si>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</si>
  <si>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</si>
  <si>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</si>
  <si>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</si>
  <si>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</si>
  <si>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</si>
  <si>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</si>
  <si>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</si>
  <si>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</si>
  <si>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</si>
  <si>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</si>
  <si>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</si>
  <si>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</si>
  <si>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</si>
  <si>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</si>
  <si>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</si>
  <si>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</si>
  <si>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</si>
  <si>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</si>
  <si>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</si>
  <si>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</si>
  <si>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</si>
  <si>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</si>
  <si>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</si>
  <si>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</si>
  <si>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</si>
  <si>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</si>
  <si>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</si>
  <si>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</si>
  <si>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</si>
  <si>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</si>
  <si>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</si>
  <si>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</si>
  <si>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</si>
  <si>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</si>
  <si>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</si>
  <si>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</si>
  <si>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</si>
  <si>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</si>
  <si>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</si>
  <si>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</si>
  <si>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</si>
  <si>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</si>
  <si>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</si>
  <si>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</si>
  <si>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</si>
  <si>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</si>
  <si>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</si>
  <si>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</si>
  <si>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</si>
  <si>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</si>
  <si>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</si>
  <si>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</si>
  <si>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</si>
  <si>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</si>
  <si>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</si>
  <si>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</si>
  <si>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</si>
  <si>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</si>
  <si>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</si>
  <si>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</si>
  <si>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</si>
  <si>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</si>
  <si>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</si>
  <si>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</si>
  <si>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</si>
  <si>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</si>
  <si>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</si>
  <si>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</si>
  <si>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</si>
  <si>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</si>
  <si>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</si>
  <si>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</si>
  <si>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</si>
  <si>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</si>
  <si>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</si>
  <si>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</si>
  <si>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</si>
  <si>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</si>
  <si>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</si>
  <si>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</si>
  <si>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</si>
  <si>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</si>
  <si>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</si>
  <si>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</si>
  <si>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</si>
  <si>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</si>
  <si>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</si>
  <si>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</si>
  <si>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</si>
  <si>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</si>
  <si>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</si>
  <si>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</si>
  <si>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</si>
  <si>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</si>
  <si>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</si>
  <si>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</si>
  <si>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</si>
  <si>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</si>
  <si>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</si>
  <si>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</si>
  <si>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</si>
  <si>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</si>
  <si>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</si>
  <si>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</si>
  <si>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</si>
  <si>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</si>
  <si>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</si>
  <si>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</si>
  <si>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</si>
  <si>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</si>
  <si>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</si>
  <si>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</si>
  <si>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</si>
  <si>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</si>
  <si>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</si>
  <si>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</si>
  <si>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</si>
  <si>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</si>
  <si>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</si>
  <si>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</si>
  <si>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</si>
  <si>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</si>
  <si>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</si>
  <si>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</si>
  <si>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</si>
  <si>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</si>
  <si>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</si>
  <si>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</si>
  <si>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</si>
  <si>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</si>
  <si>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</si>
  <si>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</si>
  <si>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</si>
  <si>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</si>
  <si>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</si>
  <si>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</si>
  <si>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</si>
  <si>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</si>
  <si>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</si>
  <si>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</si>
  <si>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</si>
  <si>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</si>
  <si>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</si>
  <si>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</si>
  <si>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</si>
  <si>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</si>
  <si>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</si>
  <si>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</si>
  <si>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</si>
  <si>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</si>
  <si>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</si>
  <si>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</si>
  <si>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</si>
  <si>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</si>
  <si>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</si>
  <si>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</si>
  <si>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</si>
  <si>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</si>
  <si>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</si>
  <si>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</si>
  <si>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</si>
  <si>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</si>
  <si>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</si>
  <si>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</si>
  <si>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</si>
  <si>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</si>
  <si>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</si>
  <si>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</si>
  <si>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</si>
  <si>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</si>
  <si>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</si>
  <si>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</si>
  <si>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</si>
  <si>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</si>
  <si>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</si>
  <si>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</si>
  <si>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</si>
  <si>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</si>
  <si>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</si>
  <si>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</si>
  <si>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</si>
  <si>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</si>
  <si>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</si>
  <si>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</si>
  <si>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</si>
  <si>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</si>
  <si>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</si>
  <si>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</si>
  <si>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</si>
  <si>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</si>
  <si>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</si>
  <si>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</si>
  <si>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</si>
  <si>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</si>
  <si>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</si>
  <si>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</si>
  <si>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</si>
  <si>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</si>
  <si>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</si>
  <si>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</si>
  <si>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</si>
  <si>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</si>
  <si>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</si>
  <si>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</si>
  <si>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</si>
  <si>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</si>
  <si>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</si>
  <si>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</si>
  <si>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</si>
  <si>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</si>
  <si>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</si>
  <si>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</si>
  <si>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</si>
  <si>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</si>
  <si>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</si>
  <si>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</si>
  <si>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</si>
  <si>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</si>
  <si>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</si>
  <si>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</si>
  <si>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</si>
  <si>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</si>
  <si>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</si>
  <si>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</si>
  <si>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</si>
  <si>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</si>
  <si>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</si>
  <si>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</si>
  <si>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</si>
  <si>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</si>
  <si>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</si>
  <si>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</si>
  <si>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</si>
  <si>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</si>
  <si>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</si>
  <si>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</si>
  <si>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</si>
  <si>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</si>
  <si>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</si>
  <si>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</si>
  <si>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</si>
  <si>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</si>
  <si>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</si>
  <si>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</si>
  <si>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</si>
  <si>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</si>
  <si>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</si>
  <si>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</si>
  <si>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</si>
  <si>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</si>
  <si>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</si>
  <si>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</si>
  <si>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</si>
  <si>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</si>
  <si>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</si>
  <si>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</si>
  <si>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</si>
  <si>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</si>
  <si>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</si>
  <si>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</si>
  <si>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</si>
  <si>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</si>
  <si>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</si>
  <si>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</si>
  <si>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</si>
  <si>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</si>
  <si>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</si>
  <si>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</si>
  <si>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</si>
  <si>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</si>
  <si>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</si>
  <si>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</si>
  <si>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</si>
  <si>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</si>
  <si>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</si>
  <si>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</si>
  <si>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</si>
  <si>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</si>
  <si>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</si>
  <si>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</si>
  <si>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</si>
  <si>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</si>
  <si>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</si>
  <si>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</si>
  <si>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</si>
  <si>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</si>
  <si>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</si>
  <si>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</si>
  <si>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</si>
  <si>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</si>
  <si>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</si>
  <si>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</si>
  <si>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</si>
  <si>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</si>
  <si>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</si>
  <si>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</si>
  <si>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</si>
  <si>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</si>
  <si>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</si>
  <si>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</si>
  <si>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</si>
  <si>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</si>
  <si>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</si>
  <si>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</si>
  <si>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</si>
  <si>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</si>
  <si>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</si>
  <si>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</si>
  <si>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</si>
  <si>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</si>
  <si>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</si>
  <si>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</si>
  <si>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</si>
  <si>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</si>
  <si>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</si>
  <si>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</si>
  <si>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</si>
  <si>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</si>
  <si>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</si>
  <si>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</si>
  <si>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</si>
  <si>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</si>
  <si>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</si>
  <si>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</si>
  <si>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</si>
  <si>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</si>
  <si>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</si>
  <si>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</si>
  <si>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</si>
  <si>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</si>
  <si>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</si>
  <si>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</si>
  <si>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</si>
  <si>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</si>
  <si>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</si>
  <si>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</si>
  <si>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</si>
  <si>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</si>
  <si>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</si>
  <si>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</si>
  <si>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</si>
  <si>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</si>
  <si>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</si>
  <si>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</si>
  <si>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</si>
  <si>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</si>
  <si>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</si>
  <si>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</si>
  <si>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</si>
  <si>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</si>
  <si>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</si>
  <si>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</si>
  <si>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</si>
  <si>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</si>
  <si>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</si>
  <si>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</si>
  <si>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</si>
  <si>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</si>
  <si>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</si>
  <si>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</si>
  <si>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</si>
  <si>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</si>
  <si>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</si>
  <si>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</si>
  <si>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</si>
  <si>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</si>
  <si>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</si>
  <si>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</si>
  <si>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</si>
  <si>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</si>
  <si>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</si>
  <si>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</si>
  <si>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</si>
  <si>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</si>
  <si>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</si>
  <si>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</si>
  <si>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</si>
  <si>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</si>
  <si>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</si>
  <si>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</si>
  <si>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</si>
  <si>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</si>
  <si>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</si>
  <si>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</si>
  <si>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</si>
  <si>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</si>
  <si>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</si>
  <si>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</si>
  <si>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</si>
  <si>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</si>
  <si>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</si>
  <si>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</si>
  <si>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</si>
  <si>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</si>
  <si>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</si>
  <si>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</si>
  <si>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</si>
  <si>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</si>
  <si>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</si>
  <si>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</si>
  <si>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</si>
  <si>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</si>
  <si>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</si>
  <si>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</si>
  <si>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</si>
  <si>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</si>
  <si>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</si>
  <si>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</si>
  <si>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</si>
  <si>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</si>
  <si>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</si>
  <si>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</si>
  <si>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</si>
  <si>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</si>
  <si>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</si>
  <si>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</si>
  <si>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</si>
  <si>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</si>
  <si>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</si>
  <si>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</si>
  <si>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</si>
  <si>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</si>
  <si>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</si>
  <si>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</si>
  <si>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</si>
  <si>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</si>
  <si>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</si>
  <si>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</si>
  <si>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</si>
  <si>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</si>
  <si>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</si>
  <si>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</si>
  <si>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</si>
  <si>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</si>
  <si>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</si>
  <si>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</si>
  <si>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</si>
  <si>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</si>
  <si>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</si>
  <si>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</si>
  <si>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</si>
  <si>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</si>
  <si>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</si>
  <si>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</si>
  <si>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</si>
  <si>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</si>
  <si>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</si>
  <si>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</si>
  <si>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</si>
  <si>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</si>
  <si>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</si>
  <si>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</si>
  <si>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</si>
  <si>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</si>
  <si>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</si>
  <si>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</si>
  <si>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</si>
  <si>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</si>
  <si>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</si>
  <si>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</si>
  <si>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</si>
  <si>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</si>
  <si>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</si>
  <si>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</si>
  <si>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</si>
  <si>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</si>
  <si>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</si>
  <si>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</si>
  <si>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</si>
  <si>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</si>
  <si>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</si>
  <si>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</si>
  <si>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</si>
  <si>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</si>
  <si>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</si>
  <si>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</si>
  <si>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</si>
  <si>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</si>
  <si>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</si>
  <si>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</si>
  <si>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</si>
  <si>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</si>
  <si>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</si>
  <si>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</si>
  <si>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</si>
  <si>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</si>
  <si>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</si>
  <si>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</si>
  <si>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</si>
  <si>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</si>
  <si>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</si>
  <si>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</si>
  <si>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</si>
  <si>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</si>
  <si>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</si>
  <si>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</si>
  <si>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</si>
  <si>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</si>
  <si>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</si>
  <si>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</si>
  <si>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</si>
  <si>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</si>
  <si>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</si>
  <si>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</si>
  <si>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</si>
  <si>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</si>
  <si>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</si>
  <si>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</si>
  <si>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</si>
  <si>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</si>
  <si>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</si>
  <si>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</si>
  <si>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</si>
  <si>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</si>
  <si>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</si>
  <si>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</si>
  <si>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</si>
  <si>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</si>
  <si>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</si>
  <si>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</si>
  <si>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</si>
  <si>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</si>
  <si>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</si>
  <si>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</si>
  <si>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</si>
  <si>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</si>
  <si>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</si>
  <si>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</si>
  <si>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</si>
  <si>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</si>
  <si>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</si>
  <si>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</si>
  <si>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</si>
  <si>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</si>
  <si>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</si>
  <si>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</si>
  <si>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</si>
  <si>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</si>
  <si>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</si>
  <si>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</si>
  <si>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</si>
  <si>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</si>
  <si>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</si>
  <si>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</si>
  <si>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</si>
  <si>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</si>
  <si>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</si>
  <si>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</si>
  <si>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</si>
  <si>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</si>
  <si>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</si>
  <si>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</si>
  <si>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</si>
  <si>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</si>
  <si>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</si>
  <si>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</si>
  <si>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</si>
  <si>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</si>
  <si>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</si>
  <si>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</si>
  <si>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</si>
  <si>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</si>
  <si>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</si>
  <si>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</si>
  <si>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</si>
  <si>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</si>
  <si>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</si>
  <si>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</si>
  <si>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</si>
  <si>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</si>
  <si>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</si>
  <si>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</si>
  <si>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</si>
  <si>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</si>
  <si>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</si>
  <si>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</si>
  <si>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</si>
  <si>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</si>
  <si>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</si>
  <si>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</si>
  <si>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</si>
  <si>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</si>
  <si>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</si>
  <si>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</si>
  <si>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</si>
  <si>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</si>
  <si>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</si>
  <si>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</si>
  <si>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</si>
  <si>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</si>
  <si>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</si>
  <si>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</si>
  <si>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</si>
  <si>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</si>
  <si>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</si>
  <si>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</si>
  <si>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</si>
  <si>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</si>
  <si>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</si>
  <si>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</si>
  <si>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</si>
  <si>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</si>
  <si>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</si>
  <si>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</si>
  <si>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</si>
  <si>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</si>
  <si>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</si>
  <si>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</si>
  <si>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</si>
  <si>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</si>
  <si>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</si>
  <si>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</si>
  <si>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</si>
  <si>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</si>
  <si>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</si>
  <si>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</si>
  <si>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</si>
  <si>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</si>
  <si>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</si>
  <si>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</si>
  <si>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</si>
  <si>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</si>
  <si>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</si>
  <si>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</si>
  <si>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</si>
  <si>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</si>
  <si>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</si>
  <si>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</si>
  <si>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</si>
  <si>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</si>
  <si>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</si>
  <si>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</si>
  <si>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</si>
  <si>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</si>
  <si>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</si>
  <si>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</si>
  <si>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</si>
  <si>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</si>
  <si>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</si>
  <si>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</si>
  <si>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</si>
  <si>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</si>
  <si>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</si>
  <si>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</si>
  <si>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</si>
  <si>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</si>
  <si>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</si>
  <si>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</si>
  <si>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</si>
  <si>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</si>
  <si>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</si>
  <si>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</si>
  <si>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</si>
  <si>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</si>
  <si>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</si>
  <si>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</si>
  <si>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</si>
  <si>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</si>
  <si>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</si>
  <si>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</si>
  <si>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</si>
  <si>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</si>
  <si>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</si>
  <si>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</si>
  <si>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</si>
  <si>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</si>
  <si>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</si>
  <si>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</si>
  <si>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</si>
  <si>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</si>
  <si>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</si>
  <si>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</si>
  <si>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</si>
  <si>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</si>
  <si>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</si>
  <si>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</si>
  <si>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</si>
  <si>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</si>
  <si>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</si>
  <si>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</si>
  <si>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</si>
  <si>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</si>
  <si>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</si>
  <si>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</si>
  <si>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</si>
  <si>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</si>
  <si>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</si>
  <si>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</si>
  <si>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</si>
  <si>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</si>
  <si>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</si>
  <si>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</si>
  <si>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</si>
  <si>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</si>
  <si>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</si>
  <si>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</si>
  <si>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</si>
  <si>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</si>
  <si>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</si>
  <si>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</si>
  <si>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</si>
  <si>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</si>
  <si>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</si>
  <si>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</si>
  <si>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</si>
  <si>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</si>
  <si>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</si>
  <si>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</si>
  <si>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</si>
  <si>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</si>
  <si>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</si>
  <si>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</si>
  <si>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</si>
  <si>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</si>
  <si>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</si>
  <si>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</si>
  <si>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</si>
  <si>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</si>
  <si>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</si>
  <si>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</si>
  <si>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</si>
  <si>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</si>
  <si>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</si>
  <si>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</si>
  <si>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</si>
  <si>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</si>
  <si>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</si>
  <si>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</si>
  <si>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</si>
  <si>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</si>
  <si>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</si>
  <si>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</si>
  <si>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</si>
  <si>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</si>
  <si>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</si>
  <si>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</si>
  <si>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</si>
  <si>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</si>
  <si>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</si>
  <si>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</si>
  <si>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</si>
  <si>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</si>
  <si>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</si>
  <si>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</si>
  <si>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</si>
  <si>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</si>
  <si>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</si>
  <si>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</si>
  <si>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</si>
  <si>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</si>
  <si>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</si>
  <si>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</si>
  <si>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</si>
  <si>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</si>
  <si>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</si>
  <si>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</si>
  <si>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</si>
  <si>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</si>
  <si>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</si>
  <si>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</si>
  <si>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</si>
  <si>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</si>
  <si>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</si>
  <si>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</si>
  <si>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</si>
  <si>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</si>
  <si>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</si>
  <si>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</si>
  <si>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</si>
  <si>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</si>
  <si>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</si>
  <si>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</si>
  <si>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</si>
  <si>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</si>
  <si>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</si>
  <si>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</si>
  <si>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</si>
  <si>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</si>
  <si>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</si>
  <si>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</si>
  <si>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</si>
  <si>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</si>
  <si>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</si>
  <si>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</si>
  <si>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</si>
  <si>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</si>
  <si>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</si>
  <si>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</si>
  <si>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</si>
  <si>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</si>
  <si>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</si>
  <si>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</si>
  <si>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</si>
  <si>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</si>
  <si>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</si>
  <si>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</si>
  <si>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</si>
  <si>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</si>
  <si>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</si>
  <si>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</si>
  <si>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</si>
  <si>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</si>
  <si>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</si>
  <si>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</si>
  <si>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</si>
  <si>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</si>
  <si>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</si>
  <si>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</si>
  <si>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</si>
  <si>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</si>
  <si>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</si>
  <si>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</si>
  <si>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</si>
  <si>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</si>
  <si>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</si>
  <si>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</si>
  <si>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</si>
  <si>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</si>
  <si>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</si>
  <si>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</si>
  <si>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</si>
  <si>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</si>
  <si>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</si>
  <si>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</si>
  <si>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</si>
  <si>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</si>
  <si>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</si>
  <si>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</si>
  <si>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</si>
  <si>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</si>
  <si>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</si>
  <si>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</si>
  <si>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</si>
  <si>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</si>
  <si>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</si>
  <si>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</si>
  <si>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</si>
  <si>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</si>
  <si>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</si>
  <si>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</si>
  <si>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</si>
  <si>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</si>
  <si>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</si>
  <si>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</si>
  <si>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</si>
  <si>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</si>
  <si>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</si>
  <si>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</si>
  <si>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</si>
  <si>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</si>
  <si>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</si>
  <si>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</si>
  <si>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</si>
  <si>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</si>
  <si>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</si>
  <si>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</si>
  <si>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</si>
  <si>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</si>
  <si>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</si>
  <si>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</si>
  <si>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</si>
  <si>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</si>
  <si>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</si>
  <si>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</si>
  <si>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</si>
  <si>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</si>
  <si>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</si>
  <si>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</si>
  <si>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</si>
  <si>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</si>
  <si>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</si>
  <si>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</si>
  <si>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</si>
  <si>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</si>
  <si>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</si>
  <si>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</si>
  <si>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</si>
  <si>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</si>
  <si>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</si>
  <si>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</si>
  <si>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</si>
  <si>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</si>
  <si>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</si>
  <si>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</si>
  <si>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</si>
  <si>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</si>
  <si>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</si>
  <si>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</si>
  <si>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</si>
  <si>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</si>
  <si>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</si>
  <si>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</si>
  <si>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</si>
  <si>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</si>
  <si>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</si>
  <si>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</si>
  <si>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</si>
  <si>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</si>
  <si>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</si>
  <si>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</si>
  <si>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</si>
  <si>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</si>
  <si>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</si>
  <si>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</si>
  <si>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</si>
  <si>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</si>
  <si>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</si>
  <si>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</si>
  <si>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</si>
  <si>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</si>
  <si>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</si>
  <si>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</si>
  <si>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</si>
  <si>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</si>
  <si>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</si>
  <si>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</si>
  <si>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</si>
  <si>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</si>
  <si>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</si>
  <si>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</si>
  <si>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</si>
  <si>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</si>
  <si>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</si>
  <si>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</si>
  <si>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</si>
  <si>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</si>
  <si>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</si>
  <si>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</si>
  <si>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</si>
  <si>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</si>
  <si>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</si>
  <si>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</si>
  <si>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</si>
  <si>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</si>
  <si>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</si>
  <si>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</si>
  <si>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</si>
  <si>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</si>
  <si>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</si>
  <si>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</si>
  <si>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</si>
  <si>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</si>
  <si>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</si>
  <si>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</si>
  <si>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</si>
  <si>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</si>
  <si>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</si>
  <si>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</si>
  <si>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</si>
  <si>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</si>
  <si>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</si>
  <si>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</si>
  <si>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</si>
  <si>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</si>
  <si>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</si>
  <si>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</si>
  <si>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</si>
  <si>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</si>
  <si>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</si>
  <si>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</si>
  <si>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</si>
  <si>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</si>
  <si>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</si>
  <si>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</si>
  <si>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</si>
  <si>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</si>
  <si>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</si>
  <si>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</si>
  <si>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</si>
  <si>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</si>
  <si>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</si>
  <si>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</si>
  <si>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</si>
  <si>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</si>
  <si>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</si>
  <si>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</si>
  <si>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</si>
  <si>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</si>
  <si>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</si>
  <si>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</si>
  <si>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</si>
  <si>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</si>
  <si>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</si>
  <si>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</si>
  <si>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</si>
  <si>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</si>
  <si>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</si>
  <si>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</si>
  <si>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</si>
  <si>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</si>
  <si>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</si>
  <si>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</si>
  <si>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</si>
  <si>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</si>
  <si>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</si>
  <si>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</si>
  <si>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</si>
  <si>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</si>
  <si>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</si>
  <si>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</si>
  <si>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</si>
  <si>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</si>
  <si>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</si>
  <si>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</si>
  <si>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</si>
  <si>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</si>
  <si>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</si>
  <si>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</si>
  <si>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</si>
  <si>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</si>
  <si>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</si>
  <si>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</si>
  <si>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</si>
  <si>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</si>
  <si>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</si>
  <si>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</si>
  <si>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</si>
  <si>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</si>
  <si>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</si>
  <si>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</si>
  <si>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</si>
  <si>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</si>
  <si>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</si>
  <si>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</si>
  <si>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</si>
  <si>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</si>
  <si>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</si>
  <si>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</si>
  <si>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</si>
  <si>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</si>
  <si>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</si>
  <si>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</si>
  <si>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</si>
  <si>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</si>
  <si>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</si>
  <si>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</si>
  <si>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</si>
  <si>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</si>
  <si>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</si>
  <si>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</si>
  <si>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</si>
  <si>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</si>
  <si>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</si>
  <si>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</si>
  <si>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</si>
  <si>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</si>
  <si>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</si>
  <si>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</si>
  <si>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</si>
  <si>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</si>
  <si>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</si>
  <si>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</si>
  <si>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</si>
  <si>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</si>
  <si>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</si>
  <si>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</si>
  <si>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</si>
  <si>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</si>
  <si>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</si>
  <si>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</si>
  <si>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</si>
  <si>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</si>
  <si>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</si>
  <si>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</si>
  <si>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</si>
  <si>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</si>
  <si>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</si>
  <si>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</si>
  <si>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</si>
  <si>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</si>
  <si>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</si>
  <si>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</si>
  <si>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</si>
  <si>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</si>
  <si>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</si>
  <si>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</si>
  <si>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</si>
  <si>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</si>
  <si>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</si>
  <si>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</si>
  <si>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</si>
  <si>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</si>
  <si>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</si>
  <si>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</si>
  <si>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</si>
  <si>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</si>
  <si>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</si>
  <si>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</si>
  <si>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</si>
  <si>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</si>
  <si>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</si>
  <si>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</si>
  <si>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</si>
  <si>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</si>
  <si>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</si>
  <si>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</si>
  <si>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</si>
  <si>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</si>
  <si>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</si>
  <si>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</si>
  <si>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</si>
  <si>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</si>
  <si>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</si>
  <si>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</si>
  <si>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</si>
  <si>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</si>
  <si>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</si>
  <si>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</si>
  <si>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</si>
  <si>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</si>
  <si>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</si>
  <si>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</si>
  <si>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</si>
  <si>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</si>
  <si>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</si>
  <si>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</si>
  <si>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</si>
  <si>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</si>
  <si>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</si>
  <si>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</si>
  <si>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</si>
  <si>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</si>
  <si>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</si>
  <si>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</si>
  <si>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</si>
  <si>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</si>
  <si>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</si>
  <si>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</si>
  <si>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</si>
  <si>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</si>
  <si>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</si>
  <si>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</si>
  <si>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</si>
  <si>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</si>
  <si>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</si>
  <si>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</si>
  <si>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</si>
  <si>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</si>
  <si>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</si>
  <si>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</si>
  <si>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</si>
  <si>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</si>
  <si>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</si>
  <si>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</si>
  <si>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</si>
  <si>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</si>
  <si>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</si>
  <si>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</si>
  <si>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</si>
  <si>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</si>
  <si>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</si>
  <si>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</si>
  <si>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</si>
  <si>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</si>
  <si>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</si>
  <si>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</si>
  <si>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</si>
  <si>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</si>
  <si>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</si>
  <si>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</si>
  <si>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</si>
  <si>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</si>
  <si>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</si>
  <si>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</si>
  <si>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</si>
  <si>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</si>
  <si>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</si>
  <si>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</si>
  <si>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</si>
  <si>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</si>
  <si>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</si>
  <si>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</si>
  <si>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</si>
  <si>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</si>
  <si>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</si>
  <si>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</si>
  <si>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</si>
  <si>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</si>
  <si>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</si>
  <si>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</si>
  <si>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</si>
  <si>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</si>
  <si>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</si>
  <si>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</si>
  <si>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</si>
  <si>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</si>
  <si>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</si>
  <si>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</si>
  <si>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</si>
  <si>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</si>
  <si>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</si>
  <si>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</si>
  <si>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</si>
  <si>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</si>
  <si>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</si>
  <si>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</si>
  <si>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</si>
  <si>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</si>
  <si>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</si>
  <si>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</si>
  <si>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</si>
  <si>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</si>
  <si>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</si>
  <si>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</si>
  <si>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</si>
  <si>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</si>
  <si>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</si>
  <si>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</si>
  <si>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</si>
  <si>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</si>
  <si>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</si>
  <si>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</si>
  <si>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</si>
  <si>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</si>
  <si>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</si>
  <si>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</si>
  <si>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</si>
  <si>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</si>
  <si>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</si>
  <si>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</si>
  <si>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</si>
  <si>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</si>
  <si>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</si>
  <si>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</si>
  <si>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</si>
  <si>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</si>
  <si>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</si>
  <si>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</si>
  <si>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</si>
  <si>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</si>
  <si>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</si>
  <si>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</si>
  <si>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</si>
  <si>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</si>
  <si>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</si>
  <si>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</si>
  <si>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</si>
  <si>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</si>
  <si>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</si>
  <si>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</si>
  <si>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</si>
  <si>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</si>
  <si>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</si>
  <si>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</si>
  <si>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</si>
  <si>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</si>
  <si>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</si>
  <si>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</si>
  <si>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</si>
  <si>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</si>
  <si>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</si>
  <si>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</si>
  <si>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</si>
  <si>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</si>
  <si>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</si>
  <si>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</si>
  <si>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</si>
  <si>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</si>
  <si>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</si>
  <si>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</si>
  <si>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</si>
  <si>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</si>
  <si>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</si>
  <si>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</si>
  <si>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</si>
  <si>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</si>
  <si>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</si>
  <si>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</si>
  <si>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</si>
  <si>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</si>
  <si>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</si>
  <si>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</si>
  <si>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</si>
  <si>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</si>
  <si>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</si>
  <si>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</si>
  <si>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</si>
  <si>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</si>
  <si>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</si>
  <si>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</si>
  <si>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</si>
  <si>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</si>
  <si>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</si>
  <si>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</si>
  <si>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</si>
  <si>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</si>
  <si>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</si>
  <si>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</si>
  <si>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</si>
  <si>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</si>
  <si>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</si>
  <si>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</si>
  <si>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</si>
  <si>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</si>
  <si>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</si>
  <si>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</si>
  <si>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</si>
  <si>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</si>
  <si>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</si>
  <si>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</si>
  <si>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</si>
  <si>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</si>
  <si>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</si>
  <si>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</si>
  <si>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</si>
  <si>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</si>
  <si>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</si>
  <si>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</si>
  <si>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</si>
  <si>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</si>
  <si>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</si>
  <si>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</si>
  <si>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</si>
  <si>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</si>
  <si>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</si>
  <si>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</si>
  <si>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</si>
  <si>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</si>
  <si>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</si>
  <si>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</si>
  <si>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</si>
  <si>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</si>
  <si>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</si>
  <si>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</si>
  <si>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</si>
  <si>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</si>
  <si>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</si>
  <si>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</si>
  <si>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</si>
  <si>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</si>
  <si>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</si>
  <si>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</si>
  <si>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</si>
  <si>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</si>
  <si>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</si>
  <si>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</si>
  <si>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</si>
  <si>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</si>
  <si>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</si>
  <si>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</si>
  <si>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</si>
  <si>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</si>
  <si>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</si>
  <si>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</si>
  <si>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</si>
  <si>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</si>
  <si>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</si>
  <si>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</si>
  <si>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</si>
  <si>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</si>
  <si>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</si>
  <si>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</si>
  <si>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</si>
  <si>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</si>
  <si>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</si>
  <si>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</si>
  <si>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</si>
  <si>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</si>
  <si>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</si>
  <si>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</si>
  <si>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</si>
  <si>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</si>
  <si>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</si>
  <si>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</si>
  <si>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</si>
  <si>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</si>
  <si>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</si>
  <si>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</si>
  <si>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</si>
  <si>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</si>
  <si>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</si>
  <si>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</si>
  <si>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</si>
  <si>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</si>
  <si>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</si>
  <si>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</si>
  <si>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</si>
  <si>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</si>
  <si>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</si>
  <si>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</si>
  <si>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</si>
  <si>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</si>
  <si>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</si>
  <si>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</si>
  <si>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</si>
  <si>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</si>
  <si>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</si>
  <si>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</si>
  <si>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</si>
  <si>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</si>
  <si>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</si>
  <si>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</si>
  <si>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</si>
  <si>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</si>
  <si>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</si>
  <si>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</si>
  <si>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</si>
  <si>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</si>
  <si>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</si>
  <si>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</si>
  <si>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</si>
  <si>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</si>
  <si>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</si>
  <si>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</si>
  <si>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</si>
  <si>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</si>
  <si>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</si>
  <si>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</si>
  <si>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</si>
  <si>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</si>
  <si>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</si>
  <si>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</si>
  <si>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</si>
  <si>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</si>
  <si>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</si>
  <si>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</si>
  <si>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</si>
  <si>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</si>
  <si>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</si>
  <si>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</si>
  <si>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</si>
  <si>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</si>
  <si>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</si>
  <si>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</si>
  <si>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</si>
  <si>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</si>
  <si>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</si>
  <si>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</si>
  <si>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</si>
  <si>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</si>
  <si>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</si>
  <si>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</si>
  <si>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</si>
  <si>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</si>
  <si>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</si>
  <si>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</si>
  <si>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</si>
  <si>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</si>
  <si>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</si>
  <si>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</si>
  <si>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</si>
  <si>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</si>
  <si>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</si>
  <si>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</si>
  <si>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</si>
  <si>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</si>
  <si>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</si>
  <si>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</si>
  <si>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</si>
  <si>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</si>
  <si>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</si>
  <si>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</si>
  <si>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</si>
  <si>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</si>
  <si>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</si>
  <si>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</si>
  <si>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</si>
  <si>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</si>
  <si>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</si>
  <si>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</si>
  <si>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</si>
  <si>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</si>
  <si>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</si>
  <si>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</si>
  <si>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</si>
  <si>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</si>
  <si>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</si>
  <si>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</si>
  <si>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</si>
  <si>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</si>
  <si>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</si>
  <si>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</si>
  <si>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</si>
  <si>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</si>
  <si>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</si>
  <si>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</si>
  <si>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</si>
  <si>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</si>
  <si>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</si>
  <si>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</si>
  <si>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</si>
  <si>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</si>
  <si>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</si>
  <si>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</si>
  <si>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</si>
  <si>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</si>
  <si>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</si>
  <si>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</si>
  <si>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</si>
  <si>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</si>
  <si>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</si>
  <si>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</si>
  <si>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</si>
  <si>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</si>
  <si>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</si>
  <si>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</si>
  <si>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</si>
  <si>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</si>
  <si>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</si>
  <si>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</si>
  <si>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</si>
  <si>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</si>
  <si>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</si>
  <si>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</si>
  <si>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</si>
  <si>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</si>
  <si>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</si>
  <si>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</si>
  <si>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</si>
  <si>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</si>
  <si>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</si>
  <si>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</si>
  <si>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</si>
  <si>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</si>
  <si>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</si>
  <si>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</si>
  <si>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</si>
  <si>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</si>
  <si>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</si>
  <si>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</si>
  <si>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</si>
  <si>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</si>
  <si>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</si>
  <si>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</si>
  <si>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</si>
  <si>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</si>
  <si>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</si>
  <si>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</si>
  <si>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</si>
  <si>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</si>
  <si>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</si>
  <si>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</si>
  <si>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</si>
  <si>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</si>
  <si>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</si>
  <si>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</si>
  <si>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</si>
  <si>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</si>
  <si>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</si>
  <si>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</si>
  <si>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</si>
  <si>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</si>
  <si>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</si>
  <si>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</si>
  <si>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</si>
  <si>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</si>
  <si>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</si>
  <si>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</si>
  <si>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</si>
  <si>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</si>
  <si>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</si>
  <si>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</si>
  <si>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</si>
  <si>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</si>
  <si>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</si>
  <si>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</si>
  <si>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</si>
  <si>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</si>
  <si>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</si>
  <si>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</si>
  <si>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</si>
  <si>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</si>
  <si>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</si>
  <si>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</si>
  <si>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</si>
  <si>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</si>
  <si>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</si>
  <si>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</si>
  <si>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</si>
  <si>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</si>
  <si>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</si>
  <si>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</si>
  <si>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</si>
  <si>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</si>
  <si>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</si>
  <si>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</si>
  <si>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</si>
  <si>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</si>
  <si>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</si>
  <si>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</si>
  <si>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</si>
  <si>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</si>
  <si>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</si>
  <si>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</si>
  <si>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</si>
  <si>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</si>
  <si>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</si>
  <si>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</si>
  <si>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</si>
  <si>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</si>
  <si>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</si>
  <si>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</si>
  <si>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</si>
  <si>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</si>
  <si>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</si>
  <si>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</si>
  <si>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</si>
  <si>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</si>
  <si>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</si>
  <si>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</si>
  <si>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</si>
  <si>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</si>
  <si>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</si>
  <si>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</si>
  <si>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</si>
  <si>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</si>
  <si>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</si>
  <si>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</si>
  <si>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</si>
  <si>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</si>
  <si>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</si>
  <si>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</si>
  <si>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</si>
  <si>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</si>
  <si>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</si>
  <si>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</si>
  <si>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</si>
  <si>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</si>
  <si>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</si>
  <si>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</si>
  <si>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</si>
  <si>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</si>
  <si>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</si>
  <si>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</si>
  <si>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</si>
  <si>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</si>
  <si>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</si>
  <si>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</si>
  <si>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</si>
  <si>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</si>
  <si>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</si>
  <si>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</si>
  <si>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</si>
  <si>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</si>
  <si>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</si>
  <si>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</si>
  <si>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</si>
  <si>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</si>
  <si>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</si>
  <si>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</si>
  <si>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</si>
  <si>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</si>
  <si>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</si>
  <si>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</si>
  <si>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</si>
  <si>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</si>
  <si>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</si>
  <si>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</si>
  <si>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</si>
  <si>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</si>
  <si>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</si>
  <si>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</si>
  <si>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</si>
  <si>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</si>
  <si>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</si>
  <si>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</si>
  <si>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</si>
  <si>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</si>
  <si>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</si>
  <si>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</si>
  <si>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</si>
  <si>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</si>
  <si>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</si>
  <si>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</si>
  <si>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</si>
  <si>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</si>
  <si>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</si>
  <si>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</si>
  <si>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</si>
  <si>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</si>
  <si>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</si>
  <si>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</si>
  <si>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</si>
  <si>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</si>
  <si>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</si>
  <si>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</si>
  <si>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</si>
  <si>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</si>
  <si>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</si>
  <si>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</si>
  <si>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</si>
  <si>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</si>
  <si>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</si>
  <si>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</si>
  <si>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</si>
  <si>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</si>
  <si>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</si>
  <si>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</si>
  <si>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</si>
  <si>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</si>
  <si>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</si>
  <si>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</si>
  <si>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</si>
  <si>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</si>
  <si>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</si>
  <si>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</si>
  <si>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</si>
  <si>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</si>
  <si>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</si>
  <si>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</si>
  <si>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</si>
  <si>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</si>
  <si>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</si>
  <si>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</si>
  <si>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</si>
  <si>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</si>
  <si>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</si>
  <si>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</si>
  <si>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</si>
  <si>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</si>
  <si>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</si>
  <si>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</si>
  <si>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</si>
  <si>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</si>
  <si>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</si>
  <si>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</si>
  <si>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</si>
  <si>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</si>
  <si>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</si>
  <si>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</si>
  <si>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</si>
  <si>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</si>
  <si>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</si>
  <si>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</si>
  <si>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</si>
  <si>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</si>
  <si>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</si>
  <si>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</si>
  <si>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</si>
  <si>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</si>
  <si>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</si>
  <si>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</si>
  <si>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</si>
  <si>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</si>
  <si>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</si>
  <si>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</si>
  <si>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</si>
  <si>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</si>
  <si>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</si>
  <si>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</si>
  <si>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</si>
  <si>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</si>
  <si>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</si>
  <si>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</si>
  <si>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</si>
  <si>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</si>
  <si>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</si>
  <si>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</si>
  <si>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</si>
  <si>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</si>
  <si>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</si>
  <si>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</si>
  <si>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</si>
  <si>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</si>
  <si>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</si>
  <si>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</si>
  <si>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</si>
  <si>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</si>
  <si>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</si>
  <si>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</si>
  <si>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</si>
  <si>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</si>
  <si>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</si>
  <si>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</si>
  <si>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</si>
  <si>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</si>
  <si>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</si>
  <si>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</si>
  <si>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</si>
  <si>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</si>
  <si>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</si>
  <si>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</si>
  <si>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</si>
  <si>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</si>
  <si>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</si>
  <si>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</si>
  <si>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</si>
  <si>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</si>
  <si>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</si>
  <si>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</si>
  <si>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</si>
  <si>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</si>
  <si>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</si>
  <si>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</si>
  <si>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</si>
  <si>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</si>
  <si>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</si>
  <si>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</si>
  <si>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</si>
  <si>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</si>
  <si>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</si>
  <si>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</si>
  <si>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</si>
  <si>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</si>
  <si>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</si>
  <si>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</si>
  <si>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</si>
  <si>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</si>
  <si>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</si>
  <si>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</si>
  <si>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</si>
  <si>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</si>
  <si>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</si>
  <si>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</si>
  <si>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</si>
  <si>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</si>
  <si>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</si>
  <si>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</si>
  <si>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</si>
  <si>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</si>
  <si>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</si>
  <si>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</si>
  <si>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</si>
  <si>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</si>
  <si>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</si>
  <si>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</si>
  <si>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</si>
  <si>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</si>
  <si>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</si>
  <si>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</si>
  <si>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</si>
  <si>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</si>
  <si>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</si>
  <si>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</si>
  <si>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</si>
  <si>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</si>
  <si>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</si>
  <si>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</si>
  <si>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</si>
  <si>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</si>
  <si>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</si>
  <si>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</si>
  <si>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</si>
  <si>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</si>
  <si>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</si>
  <si>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</si>
  <si>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</si>
  <si>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</si>
  <si>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</si>
  <si>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</si>
  <si>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</si>
  <si>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</si>
  <si>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</si>
  <si>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</si>
  <si>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</si>
  <si>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</si>
  <si>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</si>
  <si>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</si>
  <si>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</si>
  <si>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</si>
  <si>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</si>
  <si>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</si>
  <si>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</si>
  <si>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</si>
  <si>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</si>
  <si>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</si>
  <si>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</si>
  <si>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</si>
  <si>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</si>
  <si>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</si>
  <si>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</si>
  <si>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</si>
  <si>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</si>
  <si>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</si>
  <si>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</si>
  <si>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</si>
  <si>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</si>
  <si>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</si>
  <si>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</si>
  <si>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</si>
  <si>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</si>
  <si>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</si>
  <si>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</si>
  <si>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</si>
  <si>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</si>
  <si>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</si>
  <si>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</si>
  <si>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</si>
  <si>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</si>
  <si>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</si>
  <si>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</si>
  <si>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</si>
  <si>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</si>
  <si>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</si>
  <si>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</si>
  <si>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</si>
  <si>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</si>
  <si>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</si>
  <si>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</si>
  <si>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</si>
  <si>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</si>
  <si>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</si>
  <si>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</si>
  <si>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</si>
  <si>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</si>
  <si>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</si>
  <si>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</si>
  <si>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</si>
  <si>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</si>
  <si>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</si>
  <si>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</si>
  <si>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</si>
  <si>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</si>
  <si>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</si>
  <si>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</si>
  <si>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</si>
  <si>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</si>
  <si>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</si>
  <si>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</si>
  <si>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</si>
  <si>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</si>
  <si>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</si>
  <si>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</si>
  <si>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</si>
  <si>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</si>
  <si>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</si>
  <si>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</si>
  <si>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</si>
  <si>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</si>
  <si>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</si>
  <si>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</si>
  <si>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</si>
  <si>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</si>
  <si>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</si>
  <si>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</si>
  <si>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</si>
  <si>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</si>
  <si>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</si>
  <si>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</si>
  <si>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</si>
  <si>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</si>
  <si>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</si>
  <si>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</si>
  <si>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</si>
  <si>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</si>
  <si>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</si>
  <si>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</si>
  <si>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</si>
  <si>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</si>
  <si>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</si>
  <si>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</si>
  <si>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</si>
  <si>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</si>
  <si>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</si>
  <si>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</si>
  <si>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</si>
  <si>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</si>
  <si>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</si>
  <si>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</si>
  <si>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</si>
  <si>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</si>
  <si>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</si>
  <si>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</si>
  <si>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</si>
  <si>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</si>
  <si>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</si>
  <si>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</si>
  <si>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</si>
  <si>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</si>
  <si>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</si>
  <si>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</si>
  <si>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</si>
  <si>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</si>
  <si>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</si>
  <si>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</si>
  <si>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</si>
  <si>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</si>
  <si>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</si>
  <si>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</si>
  <si>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</si>
  <si>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</si>
  <si>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</si>
  <si>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</si>
  <si>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</si>
  <si>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</si>
  <si>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</si>
  <si>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</si>
  <si>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</si>
  <si>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</si>
  <si>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</si>
  <si>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</si>
  <si>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</si>
  <si>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</si>
  <si>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</si>
  <si>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</si>
  <si>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</si>
  <si>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</si>
  <si>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</si>
  <si>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</si>
  <si>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</si>
  <si>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</si>
  <si>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</si>
  <si>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</si>
  <si>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</si>
  <si>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</si>
  <si>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</si>
  <si>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</si>
  <si>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</si>
  <si>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</si>
  <si>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</si>
  <si>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</si>
  <si>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</si>
  <si>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</si>
  <si>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</si>
  <si>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</si>
  <si>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</si>
  <si>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</si>
  <si>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</si>
  <si>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</si>
  <si>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</si>
  <si>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</si>
  <si>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</si>
  <si>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</si>
  <si>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</si>
  <si>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</si>
  <si>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</si>
  <si>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</si>
  <si>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</si>
  <si>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</si>
  <si>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</si>
  <si>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</si>
  <si>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</si>
  <si>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</si>
  <si>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</si>
  <si>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</si>
  <si>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</si>
  <si>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</si>
  <si>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</si>
  <si>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</si>
  <si>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</si>
  <si>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</si>
  <si>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</si>
  <si>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</si>
  <si>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</si>
  <si>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</si>
  <si>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</si>
  <si>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</si>
  <si>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</si>
  <si>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</si>
  <si>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</si>
  <si>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</si>
  <si>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</si>
  <si>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</si>
  <si>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</si>
  <si>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</si>
  <si>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</si>
  <si>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</si>
  <si>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</si>
  <si>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</si>
  <si>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</si>
  <si>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</si>
  <si>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</si>
  <si>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</si>
  <si>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</si>
  <si>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</si>
  <si>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</si>
  <si>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</si>
  <si>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</si>
  <si>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</si>
  <si>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</si>
  <si>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</si>
  <si>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</si>
  <si>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</si>
  <si>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</si>
  <si>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</si>
  <si>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</si>
  <si>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</si>
  <si>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</si>
  <si>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</si>
  <si>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</si>
  <si>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</si>
  <si>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</si>
  <si>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</si>
  <si>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</si>
  <si>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</si>
  <si>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</si>
  <si>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</si>
  <si>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</si>
  <si>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</si>
  <si>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</si>
  <si>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</si>
  <si>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</si>
  <si>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</si>
  <si>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</si>
  <si>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</si>
  <si>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</si>
  <si>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</si>
  <si>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</si>
  <si>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</si>
  <si>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</si>
  <si>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</si>
  <si>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</si>
  <si>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</si>
  <si>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</si>
  <si>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</si>
  <si>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</si>
  <si>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</si>
  <si>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</si>
  <si>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</si>
  <si>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</si>
  <si>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</si>
  <si>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</si>
  <si>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</si>
  <si>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</si>
  <si>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</si>
  <si>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</si>
  <si>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</si>
  <si>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</si>
  <si>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</si>
  <si>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</si>
  <si>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</si>
  <si>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</si>
  <si>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</si>
  <si>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</si>
  <si>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</si>
  <si>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</si>
  <si>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</si>
  <si>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</si>
  <si>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</si>
  <si>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</si>
  <si>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</si>
  <si>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</si>
  <si>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</si>
  <si>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</si>
  <si>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</si>
  <si>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</si>
  <si>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</si>
  <si>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</si>
  <si>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</si>
  <si>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</si>
  <si>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</si>
  <si>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</si>
  <si>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</si>
  <si>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</si>
  <si>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</si>
  <si>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</si>
  <si>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</si>
  <si>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</si>
  <si>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</si>
  <si>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</si>
  <si>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</si>
  <si>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</si>
  <si>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</si>
  <si>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</si>
  <si>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</si>
  <si>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</si>
  <si>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</si>
  <si>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</si>
  <si>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</si>
  <si>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</si>
  <si>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</si>
  <si>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</si>
  <si>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</si>
  <si>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</si>
  <si>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</si>
  <si>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</si>
  <si>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</si>
  <si>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</si>
  <si>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</si>
  <si>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</si>
  <si>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</si>
  <si>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</si>
  <si>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</si>
  <si>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</si>
  <si>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</si>
  <si>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</si>
  <si>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</si>
  <si>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</si>
  <si>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</si>
  <si>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</si>
  <si>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</si>
  <si>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</si>
  <si>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</si>
  <si>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</si>
  <si>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</si>
  <si>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</si>
  <si>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</si>
  <si>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</si>
  <si>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</si>
  <si>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</si>
  <si>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</si>
  <si>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</si>
  <si>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</si>
  <si>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</si>
  <si>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</si>
  <si>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</si>
  <si>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</si>
  <si>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</si>
  <si>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</si>
  <si>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</si>
  <si>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</si>
  <si>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</si>
  <si>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</si>
  <si>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</si>
  <si>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</si>
  <si>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</si>
  <si>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</si>
  <si>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</si>
  <si>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</si>
  <si>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</si>
  <si>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</si>
  <si>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</si>
  <si>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</si>
  <si>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</si>
  <si>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</si>
  <si>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</si>
  <si>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</si>
  <si>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</si>
  <si>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</si>
  <si>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</si>
  <si>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</si>
  <si>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</si>
  <si>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</si>
  <si>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</si>
  <si>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</si>
  <si>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</si>
  <si>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</si>
  <si>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</si>
  <si>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</si>
  <si>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</si>
  <si>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</si>
  <si>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</si>
  <si>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</si>
  <si>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</si>
  <si>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</si>
  <si>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</si>
  <si>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</si>
  <si>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</si>
  <si>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</si>
  <si>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</si>
  <si>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</si>
  <si>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</si>
  <si>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</si>
  <si>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</si>
  <si>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</si>
  <si>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</si>
  <si>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</si>
  <si>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</si>
  <si>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</si>
  <si>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</si>
  <si>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</si>
  <si>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</si>
  <si>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</si>
  <si>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</si>
  <si>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</si>
  <si>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</si>
  <si>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</si>
  <si>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</si>
  <si>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</si>
  <si>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</si>
  <si>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</si>
  <si>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</si>
  <si>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</si>
  <si>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</si>
  <si>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</si>
  <si>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</si>
  <si>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</si>
  <si>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</si>
  <si>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</si>
  <si>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</si>
  <si>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</si>
  <si>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</si>
  <si>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</si>
  <si>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</si>
  <si>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</si>
  <si>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</si>
  <si>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</si>
  <si>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</si>
  <si>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</si>
  <si>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</si>
  <si>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</si>
  <si>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</si>
  <si>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</si>
  <si>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</si>
  <si>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</si>
  <si>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</si>
  <si>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</si>
  <si>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</si>
  <si>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</si>
  <si>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</si>
  <si>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</si>
  <si>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</si>
  <si>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</si>
  <si>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</si>
  <si>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</si>
  <si>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</si>
  <si>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</si>
  <si>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</si>
  <si>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</si>
  <si>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</si>
  <si>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</si>
  <si>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</si>
  <si>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</si>
  <si>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</si>
  <si>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</si>
  <si>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</si>
  <si>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</si>
  <si>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</si>
  <si>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</si>
  <si>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</si>
  <si>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</si>
  <si>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</si>
  <si>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</si>
  <si>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</si>
  <si>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</si>
  <si>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</si>
  <si>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</si>
  <si>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</si>
  <si>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</si>
  <si>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</si>
  <si>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</si>
  <si>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</si>
  <si>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</si>
  <si>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</si>
  <si>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</si>
  <si>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</si>
  <si>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</si>
  <si>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</si>
  <si>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</si>
  <si>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</si>
  <si>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</si>
  <si>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</si>
  <si>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</si>
  <si>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</si>
  <si>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</si>
  <si>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</si>
  <si>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</si>
  <si>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</si>
  <si>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</si>
  <si>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</si>
  <si>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</si>
  <si>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</si>
  <si>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</si>
  <si>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</si>
  <si>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</si>
  <si>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</si>
  <si>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</si>
  <si>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</si>
  <si>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</si>
  <si>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</si>
  <si>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</si>
  <si>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</si>
  <si>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</si>
  <si>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</si>
  <si>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</si>
  <si>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</si>
  <si>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</si>
  <si>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</si>
  <si>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</si>
  <si>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</si>
  <si>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</si>
  <si>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</si>
  <si>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</si>
  <si>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</si>
  <si>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</si>
  <si>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</si>
  <si>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</si>
  <si>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</si>
  <si>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</si>
  <si>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</si>
  <si>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</si>
  <si>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</si>
  <si>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</si>
  <si>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</si>
  <si>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</si>
  <si>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</si>
  <si>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</si>
  <si>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</si>
  <si>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</si>
  <si>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</si>
  <si>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</si>
  <si>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</si>
  <si>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</si>
  <si>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</si>
  <si>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</si>
  <si>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</si>
  <si>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</si>
  <si>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</si>
  <si>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</si>
  <si>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</si>
  <si>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</si>
  <si>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</si>
  <si>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</si>
  <si>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</si>
  <si>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</si>
  <si>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</si>
  <si>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</si>
  <si>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</si>
  <si>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</si>
  <si>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</si>
  <si>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</si>
  <si>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</si>
  <si>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</si>
  <si>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</si>
  <si>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</si>
  <si>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</si>
  <si>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</si>
  <si>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</si>
  <si>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</si>
  <si>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</si>
  <si>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</si>
  <si>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</si>
  <si>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</si>
  <si>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</si>
  <si>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</si>
  <si>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</si>
  <si>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</si>
  <si>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</si>
  <si>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</si>
  <si>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</si>
  <si>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</si>
  <si>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</si>
  <si>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</si>
  <si>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</si>
  <si>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</si>
  <si>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</si>
  <si>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</si>
  <si>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</si>
  <si>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</si>
  <si>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</si>
  <si>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</si>
  <si>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</si>
  <si>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</si>
  <si>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</si>
  <si>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</si>
  <si>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</si>
  <si>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</si>
  <si>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</si>
  <si>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</si>
  <si>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</si>
  <si>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</si>
  <si>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</si>
  <si>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</si>
  <si>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</si>
  <si>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</si>
  <si>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</si>
  <si>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</si>
  <si>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</si>
  <si>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</si>
  <si>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</si>
  <si>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</si>
  <si>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</si>
  <si>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</si>
  <si>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</si>
  <si>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</si>
  <si>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</si>
  <si>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</si>
  <si>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</si>
  <si>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</si>
  <si>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</si>
  <si>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</si>
  <si>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</si>
  <si>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</si>
  <si>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</si>
  <si>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</si>
  <si>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</si>
  <si>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</si>
  <si>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</si>
  <si>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</si>
  <si>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</si>
  <si>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</si>
  <si>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</si>
  <si>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</si>
  <si>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</si>
  <si>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</si>
  <si>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</si>
  <si>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</si>
  <si>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</si>
  <si>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</si>
  <si>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</si>
  <si>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</si>
  <si>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</si>
  <si>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</si>
  <si>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</si>
  <si>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</si>
  <si>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</si>
  <si>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</si>
  <si>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</si>
  <si>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</si>
  <si>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</si>
  <si>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</si>
  <si>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</si>
  <si>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</si>
  <si>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</si>
  <si>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</si>
  <si>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</si>
  <si>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</si>
  <si>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</si>
  <si>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</si>
  <si>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</si>
  <si>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</si>
  <si>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</si>
  <si>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</si>
  <si>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</si>
  <si>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</si>
  <si>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</si>
  <si>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</si>
  <si>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</si>
  <si>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</si>
  <si>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</si>
  <si>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</si>
  <si>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</si>
  <si>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</si>
  <si>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</si>
  <si>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</si>
  <si>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</si>
  <si>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</si>
  <si>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</si>
  <si>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</si>
  <si>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</si>
  <si>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</si>
  <si>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</si>
  <si>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</si>
  <si>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</si>
  <si>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</si>
  <si>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</si>
  <si>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</si>
  <si>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</si>
  <si>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</si>
  <si>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</si>
  <si>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</si>
  <si>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</si>
  <si>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</si>
  <si>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</si>
  <si>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</si>
  <si>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</si>
  <si>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</si>
  <si>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</si>
  <si>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</si>
  <si>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</si>
  <si>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</si>
  <si>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</si>
  <si>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</si>
  <si>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</si>
  <si>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</si>
  <si>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</si>
  <si>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</si>
  <si>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</si>
  <si>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</si>
  <si>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</si>
  <si>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</si>
  <si>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</si>
  <si>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</si>
  <si>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</si>
  <si>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</si>
  <si>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</si>
  <si>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</si>
  <si>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</si>
  <si>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</si>
  <si>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</si>
  <si>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</si>
  <si>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</si>
  <si>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</si>
  <si>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</si>
  <si>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</si>
  <si>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</si>
  <si>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</si>
  <si>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</si>
  <si>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</si>
  <si>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</si>
  <si>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</si>
  <si>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</si>
  <si>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</si>
  <si>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</si>
  <si>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</si>
  <si>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</si>
  <si>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</si>
  <si>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</si>
  <si>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</si>
  <si>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</si>
  <si>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</si>
  <si>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</si>
  <si>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</si>
  <si>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</si>
  <si>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</si>
  <si>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</si>
  <si>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</si>
  <si>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</si>
  <si>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</si>
  <si>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</si>
  <si>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</si>
  <si>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</si>
  <si>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</si>
  <si>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</si>
  <si>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</si>
  <si>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</si>
  <si>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</si>
  <si>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</si>
  <si>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</si>
  <si>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</si>
  <si>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</si>
  <si>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</si>
  <si>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</si>
  <si>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</si>
  <si>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</si>
  <si>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</si>
  <si>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</si>
  <si>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</si>
  <si>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</si>
  <si>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</si>
  <si>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</si>
  <si>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</si>
  <si>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</si>
  <si>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</si>
  <si>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</si>
  <si>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</si>
  <si>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</si>
  <si>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</si>
  <si>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</si>
  <si>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</si>
  <si>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</si>
  <si>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</si>
  <si>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</si>
  <si>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</si>
  <si>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</si>
  <si>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</si>
  <si>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</si>
  <si>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</si>
  <si>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</si>
  <si>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</si>
  <si>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</si>
  <si>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</si>
  <si>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</si>
  <si>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</si>
  <si>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</si>
  <si>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</si>
  <si>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</si>
  <si>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</si>
  <si>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</si>
  <si>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</si>
  <si>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</si>
  <si>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</si>
  <si>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</si>
  <si>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</si>
  <si>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</si>
  <si>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</si>
  <si>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</si>
  <si>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</si>
  <si>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</si>
  <si>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</si>
  <si>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</si>
  <si>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</si>
  <si>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</si>
  <si>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</si>
  <si>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</si>
  <si>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</si>
  <si>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</si>
  <si>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</si>
  <si>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</si>
  <si>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</si>
  <si>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</si>
  <si>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</si>
  <si>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</si>
  <si>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</si>
  <si>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</si>
  <si>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</si>
  <si>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</si>
  <si>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</si>
  <si>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</si>
  <si>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</si>
  <si>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</si>
  <si>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</si>
  <si>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</si>
  <si>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</si>
  <si>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</si>
  <si>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</si>
  <si>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</si>
  <si>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</si>
  <si>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</si>
  <si>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</si>
  <si>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</si>
  <si>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</si>
  <si>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</si>
  <si>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</si>
  <si>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</si>
  <si>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</si>
  <si>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</si>
  <si>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</si>
  <si>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</si>
  <si>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</si>
  <si>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</si>
  <si>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</si>
  <si>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</si>
  <si>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</si>
  <si>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</si>
  <si>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</si>
  <si>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</si>
  <si>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</si>
  <si>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</si>
  <si>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</si>
  <si>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</si>
  <si>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</si>
  <si>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</si>
  <si>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</si>
  <si>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</si>
  <si>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</si>
  <si>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</si>
  <si>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</si>
  <si>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</si>
  <si>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</si>
  <si>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</si>
  <si>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</si>
  <si>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</si>
  <si>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</si>
  <si>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</si>
  <si>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</si>
  <si>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</si>
  <si>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</si>
  <si>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</si>
  <si>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</si>
  <si>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</si>
  <si>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</si>
  <si>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</si>
  <si>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</si>
  <si>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</si>
  <si>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</si>
  <si>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</si>
  <si>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</si>
  <si>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</si>
  <si>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</si>
  <si>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</si>
  <si>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</si>
  <si>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</si>
  <si>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</si>
  <si>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</si>
  <si>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</si>
  <si>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</si>
  <si>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</si>
  <si>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</si>
  <si>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</si>
  <si>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</si>
  <si>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</si>
  <si>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</si>
  <si>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</si>
  <si>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</si>
  <si>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</si>
  <si>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</si>
  <si>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</si>
  <si>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</si>
  <si>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</si>
  <si>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</si>
  <si>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</si>
  <si>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</si>
  <si>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</si>
  <si>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</si>
  <si>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</si>
  <si>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</si>
  <si>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</si>
  <si>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</si>
  <si>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</si>
  <si>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</si>
  <si>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</si>
  <si>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</si>
  <si>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</si>
  <si>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</si>
  <si>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</si>
  <si>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</si>
  <si>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</si>
  <si>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</si>
  <si>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</si>
  <si>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</si>
  <si>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</si>
  <si>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</si>
  <si>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</si>
  <si>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</si>
  <si>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</si>
  <si>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</si>
  <si>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</si>
  <si>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</si>
  <si>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</si>
  <si>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</si>
  <si>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</si>
  <si>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</si>
  <si>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</si>
  <si>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</si>
  <si>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</si>
  <si>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</si>
  <si>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</si>
  <si>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</si>
  <si>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</si>
  <si>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</si>
  <si>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</si>
  <si>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</si>
  <si>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</si>
  <si>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</si>
  <si>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</si>
  <si>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</si>
  <si>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</si>
  <si>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</si>
  <si>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</si>
  <si>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</si>
  <si>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</si>
  <si>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</si>
  <si>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</si>
  <si>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</si>
  <si>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</si>
  <si>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</si>
  <si>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</si>
  <si>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</si>
  <si>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</si>
  <si>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</si>
  <si>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</si>
  <si>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</si>
  <si>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</si>
  <si>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</si>
  <si>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</si>
  <si>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</si>
  <si>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</si>
  <si>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</si>
  <si>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</si>
  <si>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</si>
  <si>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</si>
  <si>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</si>
  <si>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</si>
  <si>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</si>
  <si>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</si>
  <si>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</si>
  <si>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</si>
  <si>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</si>
  <si>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</si>
  <si>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</si>
  <si>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</si>
  <si>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</si>
  <si>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</si>
  <si>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</si>
  <si>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</si>
  <si>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</si>
  <si>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</si>
  <si>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</si>
  <si>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</si>
  <si>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</si>
  <si>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</si>
  <si>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</si>
  <si>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</si>
  <si>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</si>
  <si>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</si>
  <si>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</si>
  <si>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</si>
  <si>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</si>
  <si>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</si>
  <si>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</si>
  <si>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</si>
  <si>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</si>
  <si>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</si>
  <si>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</si>
  <si>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</si>
  <si>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</si>
  <si>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</si>
  <si>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</si>
  <si>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</si>
  <si>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</si>
  <si>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</si>
  <si>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</si>
  <si>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</si>
  <si>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</si>
  <si>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</si>
  <si>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</si>
  <si>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</si>
  <si>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</si>
  <si>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</si>
  <si>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</si>
  <si>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</si>
  <si>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</si>
  <si>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</si>
  <si>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</si>
  <si>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</si>
  <si>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</si>
  <si>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</si>
  <si>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</si>
  <si>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</si>
  <si>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</si>
  <si>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</si>
  <si>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</si>
  <si>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</si>
  <si>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</si>
  <si>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</si>
  <si>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</si>
  <si>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</si>
  <si>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</si>
  <si>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</si>
  <si>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</si>
  <si>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</si>
  <si>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</si>
  <si>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</si>
  <si>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</si>
  <si>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</si>
  <si>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</si>
  <si>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</si>
  <si>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</si>
  <si>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</si>
  <si>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</si>
  <si>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</si>
  <si>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</si>
  <si>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</si>
  <si>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</si>
  <si>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</si>
  <si>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</si>
  <si>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</si>
  <si>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</si>
  <si>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</si>
  <si>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</si>
  <si>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</si>
  <si>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</si>
  <si>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</si>
  <si>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</si>
  <si>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</si>
  <si>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</si>
  <si>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</si>
  <si>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</si>
  <si>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</si>
  <si>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</si>
  <si>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</si>
  <si>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</si>
  <si>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</si>
  <si>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</si>
  <si>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</si>
  <si>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</si>
  <si>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</si>
  <si>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</si>
  <si>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</si>
  <si>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</si>
  <si>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</si>
  <si>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</si>
  <si>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</si>
  <si>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</si>
  <si>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</si>
  <si>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</si>
  <si>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</si>
  <si>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</si>
  <si>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</si>
  <si>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</si>
  <si>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</si>
  <si>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</si>
  <si>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</si>
  <si>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</si>
  <si>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</si>
  <si>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</si>
  <si>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</si>
  <si>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</si>
  <si>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</si>
  <si>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</si>
  <si>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</si>
  <si>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</si>
  <si>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</si>
  <si>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</si>
  <si>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</si>
  <si>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</si>
  <si>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</si>
  <si>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</si>
  <si>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</si>
  <si>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</si>
  <si>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</si>
  <si>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</si>
  <si>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</si>
  <si>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</si>
  <si>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</si>
  <si>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</si>
  <si>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</si>
  <si>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</si>
  <si>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</si>
  <si>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</si>
  <si>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</si>
  <si>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</si>
  <si>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</si>
  <si>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</si>
  <si>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</si>
  <si>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</si>
  <si>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</si>
  <si>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</si>
  <si>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</si>
  <si>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</si>
  <si>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</si>
  <si>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</si>
  <si>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</si>
  <si>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</si>
  <si>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</si>
  <si>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</si>
  <si>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</si>
  <si>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</si>
  <si>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</si>
  <si>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</si>
  <si>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</si>
  <si>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</si>
  <si>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</si>
  <si>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</si>
  <si>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</si>
  <si>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</si>
  <si>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</si>
  <si>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</si>
  <si>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</si>
  <si>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</si>
  <si>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</si>
  <si>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</si>
  <si>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</si>
  <si>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</si>
  <si>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</si>
  <si>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</si>
  <si>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</si>
  <si>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</si>
  <si>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</si>
  <si>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</si>
  <si>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</si>
  <si>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</si>
  <si>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</si>
  <si>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</si>
  <si>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</si>
  <si>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</si>
  <si>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</si>
  <si>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</si>
  <si>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</si>
  <si>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</si>
  <si>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</si>
  <si>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</si>
  <si>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</si>
  <si>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</si>
  <si>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</si>
  <si>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</si>
  <si>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</si>
  <si>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</si>
  <si>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</si>
  <si>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</si>
  <si>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</si>
  <si>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</si>
  <si>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</si>
  <si>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</si>
  <si>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</si>
  <si>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</si>
  <si>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</si>
  <si>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</si>
  <si>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</si>
  <si>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</si>
  <si>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</si>
  <si>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</si>
  <si>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</si>
  <si>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</si>
  <si>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</si>
  <si>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</si>
  <si>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</si>
  <si>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</si>
  <si>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</si>
  <si>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</si>
  <si>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</si>
  <si>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</si>
  <si>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</si>
  <si>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</si>
  <si>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</si>
  <si>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</si>
  <si>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</si>
  <si>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</si>
  <si>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</si>
  <si>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</si>
  <si>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</si>
  <si>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</si>
  <si>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</si>
  <si>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</si>
  <si>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</si>
  <si>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</si>
  <si>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</si>
  <si>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</si>
  <si>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</si>
  <si>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</si>
  <si>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</si>
  <si>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</si>
  <si>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</si>
  <si>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</si>
  <si>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</si>
  <si>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</si>
  <si>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</si>
  <si>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</si>
  <si>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</si>
  <si>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</si>
  <si>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</si>
  <si>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</si>
  <si>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</si>
  <si>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</si>
  <si>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</si>
  <si>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</si>
  <si>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</si>
  <si>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</si>
  <si>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</si>
  <si>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</si>
  <si>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</si>
  <si>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</si>
  <si>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</si>
  <si>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</si>
  <si>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</si>
  <si>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</si>
  <si>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</si>
  <si>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</si>
  <si>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</si>
  <si>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</si>
  <si>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</si>
  <si>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</si>
  <si>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</si>
  <si>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</si>
  <si>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</si>
  <si>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</si>
  <si>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</si>
  <si>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</si>
  <si>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</si>
  <si>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</si>
  <si>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</si>
  <si>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</si>
  <si>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</si>
  <si>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</si>
  <si>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</si>
  <si>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</si>
  <si>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</si>
  <si>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</si>
  <si>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</si>
  <si>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</si>
  <si>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</si>
  <si>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</si>
  <si>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</si>
  <si>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</si>
  <si>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</si>
  <si>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</si>
  <si>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</si>
  <si>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</si>
  <si>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</si>
  <si>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</si>
  <si>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</si>
  <si>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</si>
  <si>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</si>
  <si>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</si>
  <si>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</si>
  <si>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</si>
  <si>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</si>
  <si>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</si>
  <si>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</si>
  <si>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</si>
  <si>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</si>
  <si>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</si>
  <si>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</si>
  <si>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</si>
  <si>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</si>
  <si>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</si>
  <si>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</si>
  <si>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</si>
  <si>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</si>
  <si>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</si>
  <si>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</si>
  <si>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</si>
  <si>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</si>
  <si>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</si>
  <si>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</si>
  <si>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</si>
  <si>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</si>
  <si>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</si>
  <si>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</si>
  <si>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</si>
  <si>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</si>
  <si>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</si>
  <si>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</si>
  <si>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</si>
  <si>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</si>
  <si>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</si>
  <si>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</si>
  <si>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</si>
  <si>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</si>
  <si>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</si>
  <si>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</si>
  <si>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</si>
  <si>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</si>
  <si>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</si>
  <si>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</si>
  <si>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</si>
  <si>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</si>
  <si>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</si>
  <si>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</si>
  <si>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</si>
  <si>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</si>
  <si>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</si>
  <si>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</si>
  <si>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</si>
  <si>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</si>
  <si>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</si>
  <si>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</si>
  <si>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</si>
  <si>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</si>
  <si>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</si>
  <si>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</si>
  <si>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</si>
  <si>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</si>
  <si>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</si>
  <si>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</si>
  <si>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</si>
  <si>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</si>
  <si>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</si>
  <si>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</si>
  <si>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</si>
  <si>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</si>
  <si>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</si>
  <si>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</si>
  <si>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</si>
  <si>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</si>
  <si>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</si>
  <si>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</si>
  <si>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</si>
  <si>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</si>
  <si>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</si>
  <si>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</si>
  <si>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</si>
  <si>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</si>
  <si>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</si>
  <si>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</si>
  <si>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</si>
  <si>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</si>
  <si>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</si>
  <si>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</si>
  <si>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</si>
  <si>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</si>
  <si>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</si>
  <si>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</si>
  <si>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</si>
  <si>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</si>
  <si>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</si>
  <si>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</si>
  <si>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</si>
  <si>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</si>
  <si>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</si>
  <si>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</si>
  <si>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</si>
  <si>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</si>
  <si>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</si>
  <si>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</si>
  <si>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</si>
  <si>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</si>
  <si>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</si>
  <si>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</si>
  <si>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</si>
  <si>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</si>
  <si>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</si>
  <si>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</si>
  <si>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</si>
  <si>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</si>
  <si>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</si>
  <si>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</si>
  <si>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</si>
  <si>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</si>
  <si>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</si>
  <si>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</si>
  <si>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</si>
  <si>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</si>
  <si>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</si>
  <si>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</si>
  <si>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</si>
  <si>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</si>
  <si>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</si>
  <si>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</si>
  <si>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</si>
  <si>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</si>
  <si>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</si>
  <si>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</si>
  <si>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</si>
  <si>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</si>
  <si>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</si>
  <si>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</si>
  <si>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</si>
  <si>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</si>
  <si>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</si>
  <si>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</si>
  <si>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</si>
  <si>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</si>
  <si>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</si>
  <si>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</si>
  <si>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</si>
  <si>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</si>
  <si>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</si>
  <si>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</si>
  <si>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</si>
  <si>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</si>
  <si>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</si>
  <si>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</si>
  <si>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</si>
  <si>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</si>
  <si>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</si>
  <si>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</si>
  <si>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</si>
  <si>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</si>
  <si>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</si>
  <si>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</si>
  <si>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</si>
  <si>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</si>
  <si>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</si>
  <si>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</si>
  <si>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</si>
  <si>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</si>
  <si>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</si>
  <si>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</si>
  <si>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</si>
  <si>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</si>
  <si>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</si>
  <si>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</si>
  <si>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</si>
  <si>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</si>
  <si>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</si>
  <si>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</si>
  <si>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</si>
  <si>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</si>
  <si>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</si>
  <si>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</si>
  <si>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</si>
  <si>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</si>
  <si>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</si>
  <si>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</si>
  <si>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</si>
  <si>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</si>
  <si>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</si>
  <si>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</si>
  <si>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</si>
  <si>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</si>
  <si>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</si>
  <si>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</si>
  <si>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</si>
  <si>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</si>
  <si>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</si>
  <si>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</si>
  <si>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</si>
  <si>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</si>
  <si>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</si>
  <si>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</si>
  <si>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</si>
  <si>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</si>
  <si>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</si>
  <si>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</si>
  <si>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</si>
  <si>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</si>
  <si>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</si>
  <si>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</si>
  <si>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</si>
  <si>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</si>
  <si>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</si>
  <si>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</si>
  <si>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</si>
  <si>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</si>
  <si>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</si>
  <si>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</si>
  <si>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</si>
  <si>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</si>
  <si>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</si>
  <si>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</si>
  <si>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</si>
  <si>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</si>
  <si>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</si>
  <si>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</si>
  <si>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</si>
  <si>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</si>
  <si>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</si>
  <si>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</si>
  <si>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</si>
  <si>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</si>
  <si>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</si>
  <si>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</si>
  <si>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</si>
  <si>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</si>
  <si>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</si>
  <si>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</si>
  <si>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</si>
  <si>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</si>
  <si>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</si>
  <si>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</si>
  <si>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</si>
  <si>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</si>
  <si>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</si>
  <si>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</si>
  <si>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</si>
  <si>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</si>
  <si>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</si>
  <si>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</si>
  <si>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</si>
  <si>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</si>
  <si>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</si>
  <si>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</si>
  <si>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</si>
  <si>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</si>
  <si>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</si>
  <si>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</si>
  <si>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</si>
  <si>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</si>
  <si>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</si>
  <si>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</si>
  <si>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</si>
  <si>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</si>
  <si>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</si>
  <si>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</si>
  <si>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</si>
  <si>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</si>
  <si>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</si>
  <si>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</si>
  <si>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</si>
  <si>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</si>
  <si>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</si>
  <si>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</si>
  <si>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</si>
  <si>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</si>
  <si>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</si>
  <si>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</si>
  <si>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</si>
  <si>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</si>
  <si>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</si>
  <si>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</si>
  <si>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</si>
  <si>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</si>
  <si>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</si>
  <si>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</si>
  <si>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</si>
  <si>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</si>
  <si>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</si>
  <si>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</si>
  <si>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</si>
  <si>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</si>
  <si>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</si>
  <si>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</si>
  <si>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</si>
  <si>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</si>
  <si>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</si>
  <si>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</si>
  <si>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</si>
  <si>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</si>
  <si>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</si>
  <si>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</si>
  <si>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</si>
  <si>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</si>
  <si>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</si>
  <si>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</si>
  <si>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</si>
  <si>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</si>
  <si>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</si>
  <si>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</si>
  <si>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</si>
  <si>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</si>
  <si>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</si>
  <si>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</si>
  <si>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</si>
  <si>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</si>
  <si>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</si>
  <si>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</si>
  <si>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</si>
  <si>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</si>
  <si>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</si>
  <si>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</si>
  <si>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</si>
  <si>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</si>
  <si>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</si>
  <si>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</si>
  <si>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</si>
  <si>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</si>
  <si>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</si>
  <si>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</si>
  <si>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</si>
  <si>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</si>
  <si>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</si>
  <si>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</si>
  <si>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</si>
  <si>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</si>
  <si>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</si>
  <si>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</si>
  <si>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</si>
  <si>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</si>
  <si>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</si>
  <si>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</si>
  <si>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</si>
  <si>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</si>
  <si>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</si>
  <si>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</si>
  <si>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</si>
  <si>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</si>
  <si>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</si>
  <si>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</si>
  <si>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</si>
  <si>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</si>
  <si>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</si>
  <si>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</si>
  <si>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</si>
  <si>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</si>
  <si>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</si>
  <si>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</si>
  <si>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</si>
  <si>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</si>
  <si>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</si>
  <si>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</si>
  <si>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</si>
  <si>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</si>
  <si>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</si>
  <si>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</si>
  <si>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</si>
  <si>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</si>
  <si>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</si>
  <si>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</si>
  <si>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</si>
  <si>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</si>
  <si>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</si>
  <si>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</si>
  <si>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</si>
  <si>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</si>
  <si>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</si>
  <si>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</si>
  <si>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</si>
  <si>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</si>
  <si>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</si>
  <si>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</si>
  <si>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</si>
  <si>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</si>
  <si>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</si>
  <si>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</si>
  <si>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</si>
  <si>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</si>
  <si>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</si>
  <si>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</si>
  <si>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</si>
  <si>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</si>
  <si>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</si>
  <si>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</si>
  <si>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</si>
  <si>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</si>
  <si>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</si>
  <si>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</si>
  <si>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</si>
  <si>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</si>
  <si>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</si>
  <si>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</si>
  <si>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</si>
  <si>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</si>
  <si>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</si>
  <si>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</si>
  <si>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</si>
  <si>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</si>
  <si>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</si>
  <si>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</si>
  <si>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</si>
  <si>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</si>
  <si>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</si>
  <si>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</si>
  <si>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</si>
  <si>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</si>
  <si>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</si>
  <si>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</si>
  <si>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</si>
  <si>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</si>
  <si>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</si>
  <si>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</si>
  <si>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</si>
  <si>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</si>
  <si>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</si>
  <si>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</si>
  <si>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</si>
  <si>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</si>
  <si>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</si>
  <si>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</si>
  <si>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</si>
  <si>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</si>
  <si>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</si>
  <si>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</si>
  <si>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</si>
  <si>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</si>
  <si>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</si>
  <si>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</si>
  <si>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</si>
  <si>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</si>
  <si>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</si>
  <si>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</si>
  <si>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</si>
  <si>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</si>
  <si>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</si>
  <si>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</si>
  <si>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</si>
  <si>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</si>
  <si>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</si>
  <si>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</si>
  <si>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</si>
  <si>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</si>
  <si>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</si>
  <si>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</si>
  <si>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</si>
  <si>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</si>
  <si>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</si>
  <si>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</si>
  <si>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</si>
  <si>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</si>
  <si>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</si>
  <si>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</si>
  <si>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</si>
  <si>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</si>
  <si>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</si>
  <si>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</si>
  <si>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</si>
  <si>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</si>
  <si>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</si>
  <si>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</si>
  <si>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</si>
  <si>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</si>
  <si>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</si>
  <si>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</si>
  <si>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</si>
  <si>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</si>
  <si>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</si>
  <si>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</si>
  <si>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</si>
  <si>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</si>
  <si>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</si>
  <si>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</si>
  <si>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</si>
  <si>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</si>
  <si>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</si>
  <si>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</si>
  <si>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</si>
  <si>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</si>
  <si>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</si>
  <si>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</si>
  <si>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</si>
  <si>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</si>
  <si>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</si>
  <si>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</si>
  <si>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</si>
  <si>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</si>
  <si>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</si>
  <si>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</si>
  <si>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</si>
  <si>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</si>
  <si>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</si>
  <si>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</si>
  <si>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</si>
  <si>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</si>
  <si>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</si>
  <si>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</si>
  <si>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</si>
  <si>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</si>
  <si>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</si>
  <si>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</si>
  <si>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</si>
  <si>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</si>
  <si>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</si>
  <si>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</si>
  <si>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</si>
  <si>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</si>
  <si>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</si>
  <si>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</si>
  <si>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</si>
  <si>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</si>
  <si>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</si>
  <si>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</si>
  <si>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</si>
  <si>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</si>
  <si>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</si>
  <si>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</si>
  <si>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</si>
  <si>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</si>
  <si>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</si>
  <si>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</si>
  <si>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</si>
  <si>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</si>
  <si>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</si>
  <si>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</si>
  <si>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</si>
  <si>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</si>
  <si>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</si>
  <si>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</si>
  <si>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</si>
  <si>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</si>
  <si>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</si>
  <si>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</si>
  <si>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</si>
  <si>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</si>
  <si>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</si>
  <si>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</si>
  <si>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</si>
  <si>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</si>
  <si>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</si>
  <si>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</si>
  <si>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</si>
  <si>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</si>
  <si>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</si>
  <si>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</si>
  <si>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</si>
  <si>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</si>
  <si>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</si>
  <si>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</si>
  <si>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</si>
  <si>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</si>
  <si>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</si>
  <si>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</si>
  <si>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</si>
  <si>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</si>
  <si>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</si>
  <si>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</si>
  <si>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</si>
  <si>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</si>
  <si>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</si>
  <si>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</si>
  <si>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</si>
  <si>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</si>
  <si>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</si>
  <si>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</si>
  <si>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</si>
  <si>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</si>
  <si>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</si>
  <si>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</si>
  <si>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</si>
  <si>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</si>
  <si>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</si>
  <si>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</si>
  <si>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</si>
  <si>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</si>
  <si>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</si>
  <si>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</si>
  <si>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</si>
  <si>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</si>
  <si>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</si>
  <si>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</si>
  <si>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</si>
  <si>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</si>
  <si>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</si>
  <si>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</si>
  <si>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</si>
  <si>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</si>
  <si>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</si>
  <si>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</si>
  <si>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</si>
  <si>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</si>
  <si>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</si>
  <si>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</si>
  <si>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</si>
  <si>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</si>
  <si>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</si>
  <si>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</si>
  <si>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</si>
  <si>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</si>
  <si>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</si>
  <si>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</si>
  <si>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</si>
  <si>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</si>
  <si>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</si>
  <si>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</si>
  <si>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</si>
  <si>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</si>
  <si>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</si>
  <si>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</si>
  <si>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</si>
  <si>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</si>
  <si>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</si>
  <si>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</si>
  <si>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</si>
  <si>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</si>
  <si>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</si>
  <si>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</si>
  <si>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</si>
  <si>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</si>
  <si>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</si>
  <si>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</si>
  <si>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</si>
  <si>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</si>
  <si>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</si>
  <si>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</si>
  <si>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</si>
  <si>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</si>
  <si>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</si>
  <si>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</si>
  <si>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</si>
  <si>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</si>
  <si>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</si>
  <si>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</si>
  <si>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</si>
  <si>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</si>
  <si>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</si>
  <si>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</si>
  <si>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</si>
  <si>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</si>
  <si>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</si>
  <si>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</si>
  <si>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</si>
  <si>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</si>
  <si>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</si>
  <si>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</si>
  <si>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</si>
  <si>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</si>
  <si>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</si>
  <si>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</si>
  <si>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</si>
  <si>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</si>
  <si>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</si>
  <si>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</si>
  <si>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</si>
  <si>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</si>
  <si>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</si>
  <si>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</si>
  <si>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</si>
  <si>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</si>
  <si>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</si>
  <si>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</si>
  <si>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</si>
  <si>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</si>
  <si>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</si>
  <si>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</si>
  <si>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</si>
  <si>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</si>
  <si>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</si>
  <si>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</si>
  <si>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</si>
  <si>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</si>
  <si>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</si>
  <si>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</si>
  <si>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</si>
  <si>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</si>
  <si>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</si>
  <si>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</si>
  <si>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</si>
  <si>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</si>
  <si>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</si>
  <si>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</si>
  <si>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</si>
  <si>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</si>
  <si>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</si>
  <si>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</si>
  <si>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</si>
  <si>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</si>
  <si>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</si>
  <si>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</si>
  <si>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</si>
  <si>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</si>
  <si>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</si>
  <si>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</si>
  <si>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</si>
  <si>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</si>
  <si>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</si>
  <si>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</si>
  <si>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</si>
  <si>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</si>
  <si>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</si>
  <si>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</si>
  <si>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</si>
  <si>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</si>
  <si>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</si>
  <si>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</si>
  <si>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</si>
  <si>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</si>
  <si>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</si>
  <si>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</si>
  <si>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</si>
  <si>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</si>
  <si>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</si>
  <si>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</si>
  <si>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</si>
  <si>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</si>
  <si>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</si>
  <si>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</si>
  <si>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</si>
  <si>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</si>
  <si>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</si>
  <si>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</si>
  <si>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</si>
  <si>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</si>
  <si>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</si>
  <si>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</si>
  <si>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</si>
  <si>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</si>
  <si>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</si>
  <si>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</si>
  <si>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</si>
  <si>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</si>
  <si>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</si>
  <si>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</si>
  <si>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</si>
  <si>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</si>
  <si>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</si>
  <si>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</si>
  <si>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</si>
  <si>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</si>
  <si>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</si>
  <si>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</si>
  <si>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</si>
  <si>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</si>
  <si>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</si>
  <si>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</si>
  <si>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</si>
  <si>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</si>
  <si>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</si>
  <si>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</si>
  <si>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</si>
  <si>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</si>
  <si>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</si>
  <si>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</si>
  <si>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</si>
  <si>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</si>
  <si>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</si>
  <si>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</si>
  <si>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</si>
  <si>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</si>
  <si>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</si>
  <si>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</si>
  <si>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</si>
  <si>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</si>
  <si>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</si>
  <si>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</si>
  <si>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</si>
  <si>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</si>
  <si>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</si>
  <si>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</si>
  <si>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</si>
  <si>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</si>
  <si>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</si>
  <si>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</si>
  <si>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</si>
  <si>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</si>
  <si>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</si>
  <si>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</si>
  <si>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</si>
  <si>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</si>
  <si>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</si>
  <si>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</si>
  <si>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</si>
  <si>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</si>
  <si>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</si>
  <si>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</si>
  <si>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</si>
  <si>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</si>
  <si>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</si>
  <si>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</si>
  <si>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</si>
  <si>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</si>
  <si>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</si>
  <si>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</si>
  <si>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</si>
  <si>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</si>
  <si>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</si>
  <si>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</si>
  <si>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</si>
  <si>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</si>
  <si>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</si>
  <si>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</si>
  <si>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</si>
  <si>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</si>
  <si>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</si>
  <si>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</si>
  <si>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</si>
  <si>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</si>
  <si>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</si>
  <si>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</si>
  <si>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</si>
  <si>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</si>
  <si>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</si>
  <si>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</si>
  <si>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</si>
  <si>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</si>
  <si>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</si>
  <si>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</si>
  <si>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</si>
  <si>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</si>
  <si>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</si>
  <si>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</si>
  <si>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</si>
  <si>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</si>
  <si>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</si>
  <si>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</si>
  <si>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</si>
  <si>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</si>
  <si>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</si>
  <si>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</si>
  <si>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</si>
  <si>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</si>
  <si>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</si>
  <si>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</si>
  <si>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</si>
  <si>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</si>
  <si>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</si>
  <si>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</si>
  <si>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</si>
  <si>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</si>
  <si>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</si>
  <si>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</si>
  <si>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</si>
  <si>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</si>
  <si>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</si>
  <si>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</si>
  <si>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</si>
  <si>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</si>
  <si>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</si>
  <si>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</si>
  <si>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</si>
  <si>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</si>
  <si>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</si>
  <si>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</si>
  <si>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</si>
  <si>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</si>
  <si>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</si>
  <si>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</si>
  <si>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</si>
  <si>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</si>
  <si>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</si>
  <si>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</si>
  <si>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</si>
  <si>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</si>
  <si>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</si>
  <si>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</si>
  <si>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</si>
  <si>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</si>
  <si>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</si>
  <si>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</si>
  <si>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</si>
  <si>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</si>
  <si>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</si>
  <si>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</si>
  <si>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</si>
  <si>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</si>
  <si>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</si>
  <si>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</si>
  <si>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</si>
  <si>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</si>
  <si>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</si>
  <si>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</si>
  <si>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</si>
  <si>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</si>
  <si>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</si>
  <si>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</si>
  <si>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</si>
  <si>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</si>
  <si>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</si>
  <si>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</si>
  <si>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</si>
  <si>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</si>
  <si>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</si>
  <si>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</si>
  <si>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</si>
  <si>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</si>
  <si>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</si>
  <si>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</si>
  <si>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</si>
  <si>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</si>
  <si>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</si>
  <si>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</si>
  <si>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</si>
  <si>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</si>
  <si>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</si>
  <si>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</si>
  <si>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</si>
  <si>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</si>
  <si>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</si>
  <si>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</si>
  <si>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</si>
  <si>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</si>
  <si>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</si>
  <si>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</si>
  <si>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</si>
  <si>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</si>
  <si>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</si>
  <si>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</si>
  <si>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</si>
  <si>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</si>
  <si>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</si>
  <si>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</si>
  <si>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</si>
  <si>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</si>
  <si>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</si>
  <si>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</si>
  <si>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</si>
  <si>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</si>
  <si>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</si>
  <si>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</si>
  <si>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</si>
  <si>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</si>
  <si>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</si>
  <si>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</si>
  <si>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</si>
  <si>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</si>
  <si>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</si>
  <si>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</si>
  <si>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</si>
  <si>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</si>
  <si>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</si>
  <si>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</si>
  <si>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</si>
  <si>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</si>
  <si>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</si>
  <si>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</si>
  <si>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</si>
  <si>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</si>
  <si>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</si>
  <si>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</si>
  <si>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</si>
  <si>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</si>
  <si>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</si>
  <si>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</si>
  <si>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</si>
  <si>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</si>
  <si>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</si>
  <si>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</si>
  <si>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</si>
  <si>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</si>
  <si>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</si>
  <si>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</si>
  <si>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</si>
  <si>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</si>
  <si>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</si>
  <si>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</si>
  <si>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</si>
  <si>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</si>
  <si>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</si>
  <si>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</si>
  <si>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</si>
  <si>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</si>
  <si>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</si>
  <si>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</si>
  <si>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</si>
  <si>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</si>
  <si>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</si>
  <si>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</si>
  <si>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</si>
  <si>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</si>
  <si>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</si>
  <si>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</si>
  <si>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</si>
  <si>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</si>
  <si>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</si>
  <si>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</si>
  <si>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</si>
  <si>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</si>
  <si>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</si>
  <si>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</si>
  <si>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</si>
  <si>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</si>
  <si>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</si>
  <si>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</si>
  <si>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</si>
  <si>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</si>
  <si>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</si>
  <si>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</si>
  <si>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</si>
  <si>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</si>
  <si>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</si>
  <si>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</si>
  <si>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</si>
  <si>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</si>
  <si>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</si>
  <si>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</si>
  <si>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</si>
  <si>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</si>
  <si>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</si>
  <si>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</si>
  <si>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</si>
  <si>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</si>
  <si>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</si>
  <si>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</si>
  <si>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</si>
  <si>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</si>
  <si>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</si>
  <si>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</si>
  <si>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</si>
  <si>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</si>
  <si>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</si>
  <si>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</si>
  <si>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</si>
  <si>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</si>
  <si>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</si>
  <si>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</si>
  <si>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</si>
  <si>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</si>
  <si>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</si>
  <si>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</si>
  <si>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</si>
  <si>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</si>
  <si>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</si>
  <si>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</si>
  <si>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</si>
  <si>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</si>
  <si>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</si>
  <si>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</si>
  <si>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</si>
  <si>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</si>
  <si>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</si>
  <si>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</si>
  <si>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</si>
  <si>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</si>
  <si>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</si>
  <si>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</si>
  <si>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</si>
  <si>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</si>
  <si>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</si>
  <si>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</si>
  <si>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</si>
  <si>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</si>
  <si>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</si>
  <si>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</si>
  <si>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</si>
  <si>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</si>
  <si>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</si>
  <si>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</si>
  <si>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</si>
  <si>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</si>
  <si>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</si>
  <si>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</si>
  <si>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</si>
  <si>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</si>
  <si>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</si>
  <si>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</si>
  <si>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</si>
  <si>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</si>
  <si>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</si>
  <si>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</si>
  <si>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</si>
  <si>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</si>
  <si>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</si>
  <si>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</si>
  <si>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</si>
  <si>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</si>
  <si>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</si>
  <si>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</si>
  <si>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</si>
  <si>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</si>
  <si>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</si>
  <si>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</si>
  <si>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</si>
  <si>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</si>
  <si>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</si>
  <si>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</si>
  <si>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</si>
  <si>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</si>
  <si>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</si>
  <si>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</si>
  <si>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</si>
  <si>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</si>
  <si>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</si>
  <si>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</si>
  <si>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</si>
  <si>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</si>
  <si>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</si>
  <si>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</si>
  <si>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</si>
  <si>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</si>
  <si>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</si>
  <si>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</si>
  <si>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</si>
  <si>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</si>
  <si>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</si>
  <si>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</si>
  <si>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</si>
  <si>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</si>
  <si>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</si>
  <si>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</si>
  <si>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</si>
  <si>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</si>
  <si>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</si>
  <si>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</si>
  <si>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</si>
  <si>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</si>
  <si>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</si>
  <si>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</si>
  <si>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</si>
  <si>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</si>
  <si>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</si>
  <si>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</si>
  <si>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</si>
  <si>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</si>
  <si>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</si>
  <si>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</si>
  <si>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</si>
  <si>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</si>
  <si>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</si>
  <si>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</si>
  <si>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</si>
  <si>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</si>
  <si>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</si>
  <si>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</si>
  <si>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</si>
  <si>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</si>
  <si>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</si>
  <si>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</si>
  <si>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</si>
  <si>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</si>
  <si>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</si>
  <si>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</si>
  <si>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</si>
  <si>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</si>
  <si>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</si>
  <si>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</si>
  <si>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</si>
  <si>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</si>
  <si>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</si>
  <si>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</si>
  <si>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</si>
  <si>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</si>
  <si>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</si>
  <si>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</si>
  <si>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</si>
  <si>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</si>
  <si>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</si>
  <si>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</si>
  <si>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</si>
  <si>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</si>
  <si>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</si>
  <si>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</si>
  <si>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</si>
  <si>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</si>
  <si>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</si>
  <si>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</si>
  <si>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</si>
  <si>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</si>
  <si>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</si>
  <si>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</si>
  <si>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</si>
  <si>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</si>
  <si>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</si>
  <si>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</si>
  <si>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</si>
  <si>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</si>
  <si>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</si>
  <si>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</si>
  <si>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</si>
  <si>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</si>
  <si>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</si>
  <si>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</si>
  <si>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</si>
  <si>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</si>
  <si>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</si>
  <si>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</si>
  <si>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</si>
  <si>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</si>
  <si>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</si>
  <si>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</si>
  <si>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</si>
  <si>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</si>
  <si>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</si>
  <si>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</si>
  <si>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</si>
  <si>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</si>
  <si>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</si>
  <si>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</si>
  <si>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</si>
  <si>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</si>
  <si>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</si>
  <si>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</si>
  <si>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</si>
  <si>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</si>
  <si>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</si>
  <si>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</si>
  <si>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</si>
  <si>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</si>
  <si>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</si>
  <si>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</si>
  <si>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</si>
  <si>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</si>
  <si>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</si>
  <si>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</si>
  <si>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</si>
  <si>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</si>
  <si>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</si>
  <si>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</si>
  <si>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PCM-20251002-00001707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</si>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</sst>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2">
    <sortCondition ref="H1:H6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269.74953784722311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16.12855405092705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
      </c>
      <c r="C4" s="64"/>
      <c r="D4" s="142" t="s">
        <v>12192</v>
      </c>
      <c r="E4" s="65"/>
      <c r="F4" s="66"/>
      <c r="G4" s="67">
        <f ca="1">IFERROR(NOW()-F4,"")</f>
        <v>45932.697963773149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45932.697963773149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45932.697963773149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45932.697963773149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45932.697963773149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45932.697963773149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45932.697963773149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45932.697963773149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45932.697963773149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45932.697963773149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45932.697963773149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45932.697963773149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45932.697963773149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45932.697963773149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45932.697963773149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45932.697963773149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45932.697963773149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45932.697963773149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45932.697963773149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45932.697963773149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45932.697963773149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45932.697963773149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45932.697963773149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45932.697963773149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45932.697963773149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45932.697963773149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45932.697963773149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45932.697963773149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45932.697963773149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45932.697963773149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45932.697963773149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45932.697963773149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45932.697963773149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45932.697963773149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45932.697963773149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45932.697963773149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45932.697963773149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45932.697963773149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45932.697963773149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45932.697963773149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45932.697963773149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45932.697963773149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45932.697963773149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45932.697963773149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45932.697963773149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45932.697963773149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45932.697963773149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45932.697963773149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45932.697963773149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45932.697963773149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45932.697963773149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45932.697963773149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45932.697963773149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45932.697963773149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45932.697963773149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45932.697963773149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45932.697963773149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45932.697963773149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45932.697963773149</v>
      </c>
      <c r="H62" s="68"/>
      <c r="I62" s="73" t="str">
        <f>IFERROR(VLOOKUP(D62,DB!A:F,6,0),"")</f>
        <v/>
      </c>
      <c r="J62" s="73" t="str">
        <f>IFERROR(VLOOKUP(D62,DB!A:G,7,0),"")</f>
        <v/>
      </c>
      <c r="K62" s="69"/>
      <c r="L62" s="70" t="str">
        <f>IFERROR(VLOOKUP(D62,DB!A:I,9,0),"")</f>
        <v/>
      </c>
    </row>
  </sheetData>
  <customSheetViews>
    <customSheetView guid="{F6042A99-DD27-4453-835D-0834D95730CC}" filter="1" showAutoFilter="1">
      <pageMargins left="0" right="0" top="0" bottom="0" header="0" footer="0"/>
      <autoFilter ref="B1:M1" xr:uid="{39503827-F169-4456-9602-5E9E759E8D99}"/>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tabSelected="1" workbookViewId="0">
      <selection activeCell="I14" sqref="I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38967</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38967</v>
      </c>
      <c r="F3" s="88">
        <v>45691.651782407411</v>
      </c>
      <c r="G3" s="89">
        <f ca="1">IFERROR(NOW()-F3,"-")</f>
        <v>241.04618136573845</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125.97088043981785</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107.69812581018778</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1</v>
      </c>
      <c r="D6" s="18" t="s">
        <v>25138</v>
      </c>
      <c r="E6" s="131" t="s">
        <v>38964</v>
      </c>
      <c r="F6" s="132"/>
      <c r="G6" s="133">
        <f ca="1">IFERROR(NOW()-F6,"-")</f>
        <v>45932.697963773149</v>
      </c>
      <c r="H6" s="132">
        <v>45932.6090625</v>
      </c>
      <c r="I6" s="18" t="str">
        <f>IFERROR(VLOOKUP(D6,DB!A:F,6,0),"")</f>
        <v>SCECO</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45932.697963773149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45932.697963773149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45932.697963773149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45932.697963773149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45932.697963773149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45932.697963773149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45932.697963773149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8" t="s">
        <v>26514</v>
      </c>
      <c r="E14" s="131"/>
      <c r="F14" s="132"/>
      <c r="G14" s="133">
        <f ca="1">IFERROR(NOW()-F14,"-")</f>
        <v>45932.697963773149</v>
      </c>
      <c r="H14" s="132"/>
      <c r="I14" s="18" t="str">
        <f>IFERROR(VLOOKUP(D14,DB!A:F,6,0),"")</f>
        <v>Power Cube</v>
      </c>
      <c r="J14" s="18" t="str">
        <f>IFERROR(VLOOKUP(D14,DB!A:G,7,0),"")</f>
        <v>Good+No BB Design</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45932.697963773149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45932.697963773149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45932.697963773149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45932.697963773149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45932.697963773149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45932.697963773149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45932.697963773149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45932.697963773149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45932.697963773149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45932.697963773149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45932.697963773149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45932.697963773149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45932.697963773149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45932.697963773149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45932.697963773149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45932.697963773149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45932.697963773149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45932.697963773149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45932.697963773149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45932.697963773149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45932.697963773149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45932.697963773149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45932.697963773149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45932.697963773149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45932.697963773149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45932.697963773149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45932.697963773149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45932.697963773149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45932.697963773149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45932.697963773149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45932.697963773149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45932.697963773149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45932.697963773149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45932.697963773149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45932.697963773149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45932.697963773149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45932.697963773149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45932.697963773149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45932.697963773149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45932.697963773149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45932.697963773149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45932.697963773149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45932.697963773149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45932.697963773149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45932.697963773149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45932.697963773149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45932.697963773149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45932.697963773149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45932.697963773149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45932.697963773149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45932.697963773149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45932.697963773149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45932.697963773149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45932.697963773149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45932.697963773149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45932.697963773149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45932.697963773149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45932.697963773149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45932.697963773149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45932.697963773149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45932.697963773149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45932.697963773149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45932.697963773149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45932.697963773149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45932.697963773149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45932.697963773149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45932.697963773149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45932.697963773149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45932.697963773149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45932.697963773149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45932.697963773149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45932.697963773149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45932.697963773149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45932.697963773149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45932.697963773149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45932.697963773149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45932.697963773149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45932.697963773149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45932.697963773149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45932.697963773149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45932.697963773149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45932.697963773149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45932.697963773149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45932.697963773149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45932.697963773149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45932.697963773149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45932.697963773149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45932.697963773149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45932.697963773149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45932.697963773149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45932.697963773149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45932.697963773149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45932.697963773149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45932.697963773149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45932.697963773149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45932.697963773149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45932.697963773149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45932.697963773149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45932.697963773149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45932.697963773149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45932.697963773149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45932.697963773149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45932.697963773149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45932.697963773149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45932.697963773149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45932.697963773149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45932.697963773149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45932.697963773149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45932.697963773149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45932.697963773149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45932.697963773149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45932.697963773149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45932.697963773149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45932.697963773149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45932.697963773149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45932.697963773149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45932.697963773149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45932.697963773149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45932.697963773149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45932.697963773149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45932.697963773149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45932.697963773149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45932.697963773149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45932.697963773149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45932.697963773149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45932.697963773149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45932.697963773149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45932.697963773149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45932.697963773149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45932.697963773149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45932.697963773149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45932.697963773149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45932.697963773149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45932.697963773149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45932.697963773149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45932.697963773149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45932.697963773149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45932.697963773149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45932.697963773149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45932.697963773149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45932.697963773149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45932.697963773149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45932.697963773149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45932.697963773149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45932.697963773149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45932.697963773149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45932.697963773149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45932.697963773149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45932.697963773149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45932.697963773149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45932.697963773149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45932.697963773149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45932.697963773149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45932.697963773149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45932.697963773149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45932.697963773149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45932.697963773149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45932.697963773149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45932.697963773149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45932.697963773149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45932.697963773149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45932.697963773149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45932.697963773149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45932.697963773149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45932.697963773149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45932.697963773149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45932.697963773149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45932.697963773149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45932.697963773149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45932.697963773149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45932.697963773149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45932.697963773149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45932.697963773149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45932.697963773149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45932.697963773149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45932.697963773149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45932.697963773149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45932.697963773149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45932.697963773149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45932.697963773149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45932.697963773149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45932.697963773149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45932.697963773149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45932.697963773149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45932.697963773149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45932.697963773149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45932.697963773149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45932.697963773149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45932.697963773149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45932.697963773149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45932.697963773149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45932.697963773149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45932.697963773149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45932.697963773149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45932.697963773149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45932.697963773149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45932.697963773149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45932.697963773149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45932.697963773149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45932.697963773149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45932.697963773149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45932.697963773149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45932.697963773149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45932.697963773149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45932.697963773149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45932.697963773149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45932.697963773149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45932.697963773149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45932.697963773149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45932.697963773149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45932.697963773149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45932.697963773149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45932.697963773149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45932.697963773149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45932.697963773149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45932.697963773149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45932.697963773149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45932.697963773149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45932.697963773149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45932.697963773149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45932.697963773149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45932.697963773149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45932.697963773149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45932.697963773149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45932.697963773149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45932.697963773149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45932.697963773149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45932.697963773149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45932.697963773149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45932.697963773149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45932.697963773149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45932.697963773149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45932.697963773149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45932.697963773149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45932.697963773149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45932.697963773149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45932.697963773149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45932.697963773149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45932.697963773149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45932.697963773149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45932.697963773149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45932.697963773149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45932.697963773149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45932.697963773149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45932.697963773149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45932.697963773149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45932.697963773149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45932.697963773149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45932.697963773149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45932.697963773149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45932.697963773149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45932.697963773149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45932.697963773149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45932.697963773149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45932.697963773149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45932.697963773149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45932.697963773149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45932.697963773149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45932.697963773149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45932.697963773149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45932.697963773149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45932.697963773149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45932.697963773149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45932.697963773149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45932.697963773149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45932.697963773149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45932.697963773149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45932.697963773149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45932.697963773149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45932.697963773149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45932.697963773149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45932.697963773149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45932.697963773149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45932.697963773149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45932.697963773149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45932.697963773149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45932.697963773149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45932.697963773149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45932.697963773149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45932.697963773149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45932.697963773149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45932.697963773149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45932.697963773149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45932.697963773149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45932.697963773149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45932.697963773149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45932.697963773149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45932.697963773149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45932.697963773149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45932.697963773149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45932.697963773149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45932.697963773149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45932.697963773149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45932.697963773149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45932.697963773149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45932.697963773149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45932.697963773149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45932.697963773149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45932.697963773149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45932.697963773149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45932.697963773149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45932.697963773149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45932.697963773149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45932.697963773149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45932.697963773149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45932.697963773149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45932.697963773149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45932.697963773149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45932.697963773149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45932.697963773149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45932.697963773149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45932.697963773149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45932.697963773149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45932.697963773149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45932.697963773149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45932.697963773149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45932.697963773149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45932.697963773149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45932.697963773149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45932.697963773149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45932.697963773149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45932.697963773149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45932.697963773149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45932.697963773149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45932.697963773149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45932.697963773149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45932.697963773149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45932.697963773149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45932.697963773149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45932.697963773149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45932.697963773149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45932.697963773149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45932.697963773149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45932.697963773149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45932.697963773149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45932.697963773149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45932.697963773149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45932.697963773149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45932.697963773149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45932.697963773149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45932.697963773149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45932.697963773149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45932.697963773149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45932.697963773149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45932.697963773149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45932.697963773149</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45932.697963773149</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45932.697963773149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45932.697963773149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45932.697963773149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45932.697963773149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45932.697963773149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45932.697963773149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45932.697963773149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45932.697963773149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45932.697963773149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45932.697963773149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45932.697963773149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45932.697963773149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45932.697963773149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45932.697963773149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45932.697963773149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45932.697963773149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45932.697963773149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45932.697963773149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45932.697963773149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45932.697963773149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45932.697963773149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45932.697963773149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45932.697963773149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45932.697963773149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45932.697963773149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45932.697963773149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45932.697963773149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45932.697963773149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45932.697963773149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45932.697963773149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45932.697963773149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45932.697963773149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45932.697963773149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45932.697963773149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45932.697963773149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45932.697963773149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45932.697963773149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45932.697963773149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45932.697963773149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45932.697963773149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45932.697963773149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45932.697963773149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45932.697963773149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45932.697963773149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45932.697963773149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45932.697963773149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45932.697963773149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45932.697963773149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45932.697963773149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45932.697963773149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45932.697963773149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45932.697963773149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45932.697963773149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45932.697963773149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45932.697963773149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45932.697963773149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45932.697963773149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45932.697963773149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45932.697963773149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45932.697963773149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45932.697963773149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45932.697963773149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45932.697963773149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45932.697963773149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45932.697963773149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45932.697963773149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45932.697963773149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45932.697963773149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45932.697963773149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45932.697963773149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45932.697963773149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45932.697963773149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45932.697963773149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45932.697963773149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45932.697963773149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45932.697963773149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45932.697963773149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45932.697963773149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45932.697963773149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45932.697963773149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45932.697963773149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45932.697963773149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45932.697963773149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45932.697963773149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45932.697963773149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45932.697963773149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45932.697963773149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45932.697963773149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45932.697963773149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45932.697963773149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45932.697963773149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45932.697963773149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45932.697963773149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45932.697963773149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45932.697963773149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45932.697963773149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45932.697963773149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45932.697963773149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45932.697963773149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45932.697963773149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45932.697963773149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45932.697963773149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45932.697963773149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45932.697963773149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45932.697963773149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45932.697963773149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45932.697963773149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45932.697963773149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45932.697963773149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45932.697963773149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45932.697963773149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45932.697963773149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45932.697963773149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45932.697963773149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45932.697963773149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45932.697963773149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45932.697963773149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45932.697963773149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45932.697963773149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45932.697963773149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45932.697963773149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45932.697963773149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45932.697963773149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45932.697963773149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45932.697963773149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45932.697963773149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45932.697963773149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45932.697963773149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45932.697963773149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45932.697963773149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45932.697963773149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45932.697963773149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45932.697963773149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45932.697963773149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45932.697963773149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45932.697963773149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45932.697963773149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45932.697963773149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45932.697963773149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45932.697963773149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45932.697963773149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45932.697963773149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45932.697963773149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45932.697963773149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45932.697963773149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45932.697963773149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45932.697963773149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45932.697963773149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45932.697963773149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45932.697963773149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45932.697963773149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45932.697963773149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45932.697963773149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45932.697963773149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45932.697963773149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45932.697963773149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45932.697963773149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45932.697963773149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45932.697963773149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45932.697963773149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45932.697963773149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45932.697963773149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45932.697963773149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45932.697963773149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45932.697963773149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45932.697963773149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45932.697963773149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45932.697963773149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45932.697963773149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45932.697963773149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45932.697963773149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45932.697963773149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45932.697963773149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45932.697963773149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45932.697963773149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45932.697963773149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45932.697963773149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45932.697963773149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45932.697963773149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45932.697963773149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45932.697963773149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45932.697963773149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45932.697963773149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45932.697963773149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45932.697963773149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45932.697963773149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45932.697963773149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45932.697963773149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45932.697963773149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45932.697963773149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45932.697963773149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45932.697963773149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45932.697963773149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45932.697963773149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45932.697963773149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45932.697963773149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45932.697963773149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45932.697963773149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45932.697963773149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45932.697963773149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45932.697963773149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45932.697963773149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45932.697963773149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45932.697963773149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45932.697963773149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45932.697963773149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45932.697963773149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45932.697963773149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45932.697963773149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45932.697963773149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45932.697963773149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45932.697963773149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45932.697963773149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45932.697963773149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45932.697963773149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45932.697963773149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45932.697963773149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45932.697963773149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45932.697963773149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45932.697963773149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45932.697963773149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45932.697963773149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45932.697963773149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45932.697963773149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45932.697963773149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45932.697963773149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45932.697963773149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45932.697963773149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45932.697963773149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45932.697963773149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45932.697963773149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45932.697963773149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45932.697963773149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45932.697963773149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45932.697963773149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45932.697963773149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45932.697963773149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45932.697963773149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45932.697963773149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45932.697963773149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45932.697963773149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45932.697963773149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45932.697963773149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45932.697963773149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45932.697963773149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45932.697963773149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45932.697963773149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45932.697963773149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45932.697963773149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45932.697963773149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45932.697963773149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45932.697963773149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45932.697963773149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45932.697963773149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45932.697963773149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45932.697963773149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45932.697963773149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45932.697963773149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45932.697963773149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45932.697963773149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45932.697963773149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45932.697963773149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45932.697963773149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45932.697963773149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45932.697963773149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45932.697963773149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45932.697963773149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45932.697963773149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45932.697963773149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45932.697963773149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45932.697963773149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45932.697963773149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45932.697963773149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45932.697963773149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45932.697963773149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45932.697963773149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45932.697963773149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45932.697963773149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45932.697963773149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45932.697963773149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45932.697963773149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45932.697963773149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45932.697963773149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45932.697963773149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45932.697963773149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45932.697963773149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45932.697963773149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45932.697963773149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45932.697963773149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45932.697963773149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45932.697963773149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45932.697963773149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45932.697963773149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45932.697963773149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45932.697963773149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45932.697963773149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45932.697963773149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45932.697963773149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45932.697963773149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45932.697963773149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45932.697963773149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45932.697963773149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45932.697963773149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45932.697963773149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45932.697963773149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45932.697963773149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45932.697963773149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45932.697963773149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45932.697963773149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45932.697963773149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45932.697963773149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45932.697963773149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45932.697963773149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45932.697963773149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45932.697963773149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45932.697963773149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45932.697963773149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45932.697963773149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45932.697963773149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45932.697963773149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45932.697963773149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45932.697963773149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45932.697963773149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45932.697963773149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45932.697963773149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45932.697963773149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45932.697963773149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45932.697963773149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45932.697963773149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45932.697963773149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45932.697963773149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45932.697963773149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45932.697963773149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45932.697963773149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45932.697963773149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45932.697963773149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45932.697963773149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45932.697963773149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45932.697963773149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45932.697963773149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45932.697963773149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45932.697963773149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45932.697963773149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45932.697963773149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45932.697963773149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45932.697963773149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45932.697963773149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45932.697963773149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45932.697963773149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45932.697963773149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45932.697963773149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45932.697963773149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45932.697963773149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45932.697963773149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45932.697963773149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45932.697963773149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45932.697963773149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45932.697963773149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45932.697963773149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45932.697963773149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45932.697963773149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45932.697963773149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45932.697963773149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45932.697963773149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45932.697963773149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45932.697963773149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45932.697963773149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45932.697963773149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45932.697963773149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45932.697963773149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45932.697963773149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45932.697963773149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45932.697963773149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45932.697963773149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45932.697963773149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45932.697963773149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45932.697963773149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45932.697963773149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45932.697963773149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45932.697963773149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45932.697963773149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45932.697963773149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45932.697963773149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45932.697963773149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45932.697963773149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45932.697963773149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45932.697963773149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45932.697963773149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45932.697963773149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45932.697963773149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45932.697963773149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45932.697963773149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45932.697963773149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45932.697963773149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45932.697963773149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45932.697963773149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45932.697963773149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45932.697963773149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45932.697963773149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45932.697963773149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45932.697963773149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45932.697963773149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45932.697963773149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45932.697963773149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45932.697963773149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45932.697963773149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45932.697963773149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45932.697963773149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45932.697963773149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45932.697963773149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45932.697963773149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45932.697963773149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45932.697963773149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45932.697963773149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45932.697963773149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45932.697963773149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45932.697963773149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45932.697963773149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45932.697963773149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45932.697963773149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45932.697963773149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45932.697963773149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45932.697963773149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45932.697963773149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45932.697963773149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45932.697963773149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45932.697963773149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45932.697963773149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45932.697963773149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45932.697963773149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45932.697963773149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45932.697963773149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45932.697963773149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45932.697963773149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45932.697963773149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45932.697963773149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45932.697963773149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45932.697963773149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45932.697963773149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45932.697963773149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45932.697963773149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45932.697963773149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45932.697963773149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45932.697963773149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45932.697963773149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45932.697963773149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45932.697963773149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45932.697963773149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45932.697963773149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45932.697963773149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45932.697963773149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45932.697963773149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45932.697963773149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45932.697963773149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45932.697963773149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45932.697963773149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45932.697963773149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45932.697963773149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45932.697963773149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45932.697963773149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45932.697963773149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45932.697963773149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45932.697963773149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45932.697963773149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45932.697963773149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45932.697963773149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45932.697963773149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45932.697963773149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45932.697963773149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45932.697963773149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45932.697963773149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45932.697963773149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45932.697963773149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45932.697963773149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45932.697963773149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45932.697963773149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45932.697963773149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45932.697963773149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45932.697963773149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45932.697963773149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45932.697963773149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45932.697963773149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45932.697963773149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45932.697963773149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45932.697963773149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45932.697963773149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45932.697963773149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45932.697963773149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45932.697963773149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45932.697963773149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45932.697963773149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45932.697963773149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45932.697963773149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45932.697963773149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45932.697963773149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45932.697963773149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45932.697963773149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45932.697963773149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45932.697963773149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45932.697963773149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45932.697963773149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45932.697963773149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45932.697963773149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45932.697963773149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45932.697963773149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45932.697963773149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45932.697963773149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45932.697963773149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45932.697963773149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45932.697963773149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45932.697963773149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45932.697963773149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45932.697963773149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45932.697963773149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45932.697963773149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45932.697963773149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45932.697963773149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45932.697963773149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45932.697963773149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45932.697963773149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45932.697963773149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45932.697963773149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45932.697963773149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45932.697963773149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45932.697963773149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45932.697963773149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45932.697963773149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45932.697963773149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45932.697963773149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45932.697963773149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45932.697963773149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45932.697963773149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45932.697963773149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45932.697963773149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45932.697963773149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45932.697963773149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45932.697963773149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45932.697963773149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45932.697963773149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45932.697963773149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45932.697963773149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45932.697963773149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45932.697963773149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45932.697963773149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45932.697963773149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45932.697963773149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45932.697963773149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45932.697963773149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45932.697963773149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45932.697963773149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45932.697963773149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45932.697963773149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45932.697963773149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45932.697963773149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45932.697963773149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45932.697963773149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45932.697963773149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45932.697963773149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45932.697963773149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45932.697963773149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45932.697963773149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45932.697963773149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45932.697963773149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45932.697963773149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45932.697963773149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45932.697963773149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45932.697963773149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45932.697963773149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45932.697963773149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45932.697963773149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45932.697963773149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45932.697963773149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45932.697963773149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45932.697963773149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45932.697963773149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45932.697963773149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45932.697963773149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45932.697963773149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45932.697963773149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45932.697963773149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45932.697963773149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45932.697963773149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45932.697963773149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45932.697963773149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45932.697963773149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45932.697963773149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45932.697963773149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45932.697963773149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45932.697963773149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45932.697963773149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45932.697963773149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45932.697963773149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45932.697963773149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45932.697963773149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45932.697963773149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45932.697963773149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45932.697963773149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45932.697963773149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45932.697963773149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45932.697963773149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45932.697963773149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45932.697963773149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45932.697963773149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45932.697963773149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45932.697963773149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45932.697963773149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45932.697963773149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45932.697963773149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45932.697963773149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45932.697963773149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45932.697963773149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45932.697963773149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45932.697963773149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45932.697963773149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45932.697963773149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45932.697963773149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45932.697963773149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45932.697963773149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45932.697963773149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45932.697963773149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45932.697963773149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45932.697963773149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45932.697963773149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45932.697963773149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45932.697963773149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45932.697963773149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45932.697963773149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45932.697963773149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45932.697963773149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45932.697963773149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45932.697963773149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45932.697963773149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45932.697963773149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45932.697963773149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45932.697963773149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45932.697963773149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45932.697963773149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45932.697963773149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45932.697963773149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45932.697963773149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45932.697963773149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45932.697963773149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45932.697963773149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45932.697963773149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45932.697963773149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45932.697963773149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45932.697963773149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45932.697963773149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45932.697963773149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45932.697963773149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45932.697963773149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45932.697963773149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45932.697963773149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45932.697963773149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45932.697963773149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45932.697963773149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45932.697963773149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45932.697963773149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45932.697963773149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45932.697963773149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45932.697963773149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45932.697963773149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45932.697963773149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45932.697963773149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45932.697963773149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45932.697963773149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45932.697963773149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45932.697963773149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45932.697963773149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45932.697963773149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45932.697963773149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45932.697963773149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45932.697963773149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45932.697963773149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45932.697963773149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45932.697963773149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45932.697963773149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45932.697963773149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45932.697963773149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45932.697963773149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45932.697963773149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45932.697963773149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45932.697963773149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45932.697963773149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45932.697963773149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45932.697963773149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45932.697963773149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45932.697963773149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45932.697963773149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45932.697963773149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45932.697963773149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45932.697963773149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45932.697963773149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45932.697963773149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45932.697963773149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45932.697963773149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45932.697963773149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45932.697963773149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45932.697963773149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45932.697963773149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45932.697963773149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45932.697963773149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45932.697963773149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45932.697963773149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45932.697963773149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45932.697963773149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45932.697963773149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45932.697963773149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45932.697963773149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45932.697963773149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45932.697963773149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45932.697963773149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45932.697963773149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45932.697963773149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45932.697963773149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45932.697963773149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45932.697963773149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45932.697963773149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45932.697963773149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45932.697963773149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45932.697963773149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45932.697963773149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45932.697963773149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45932.697963773149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45932.697963773149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45932.697963773149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45932.697963773149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45932.697963773149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45932.697963773149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45932.697963773149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45932.697963773149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45932.697963773149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45932.697963773149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45932.697963773149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45932.697963773149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45932.697963773149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45932.697963773149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45932.697963773149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45932.697963773149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45932.697963773149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45932.697963773149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45932.697963773149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45932.697963773149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45932.697963773149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45932.697963773149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45932.697963773149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45932.697963773149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45932.697963773149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45932.697963773149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45932.697963773149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45932.697963773149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45932.697963773149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45932.697963773149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45932.697963773149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45932.697963773149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45932.697963773149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45932.697963773149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45932.697963773149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45932.697963773149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45932.697963773149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45932.697963773149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45932.697963773149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45932.697963773149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45932.697963773149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45932.697963773149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45932.697963773149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45932.697963773149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45932.697963773149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45932.697963773149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45932.697963773149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45932.697963773149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45932.697963773149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45932.697963773149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45932.697963773149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45932.697963773149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45932.697963773149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45932.697963773149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45932.697963773149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45932.697963773149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45932.697963773149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45932.697963773149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45932.697963773149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45932.697963773149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45932.697963773149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45932.697963773149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45932.697963773149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45932.697963773149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45932.697963773149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45932.697963773149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45932.697963773149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45932.697963773149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45932.697963773149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45932.697963773149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45932.697963773149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45932.697963773149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45932.697963773149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45932.697963773149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45932.697963773149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45932.697963773149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45932.697963773149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45932.697963773149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45932.697963773149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45932.697963773149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45932.697963773149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45932.697963773149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45932.697963773149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45932.697963773149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45932.697963773149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45932.697963773149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45932.697963773149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45932.697963773149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45932.697963773149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45932.697963773149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45932.697963773149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45932.697963773149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45932.697963773149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45932.697963773149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45932.697963773149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45932.697963773149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45932.697963773149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45932.697963773149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45932.697963773149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45932.697963773149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45932.697963773149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45932.697963773149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45932.697963773149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45932.697963773149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45932.697963773149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45932.697963773149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45932.697963773149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45932.697963773149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45932.697963773149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45932.697963773149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45932.697963773149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45932.697963773149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45932.697963773149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45932.697963773149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45932.697963773149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45932.697963773149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45932.697963773149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45932.697963773149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45932.697963773149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45932.697963773149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45932.697963773149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45932.697963773149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45932.697963773149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45932.697963773149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45932.697963773149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45932.697963773149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45932.697963773149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45932.697963773149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45932.697963773149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45932.697963773149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45932.697963773149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45932.697963773149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45932.697963773149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45932.697963773149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45932.697963773149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45932.697963773149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45932.697963773149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45932.697963773149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45932.697963773149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45932.697963773149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45932.697963773149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45932.697963773149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45932.697963773149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45932.697963773149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45932.697963773149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45932.697963773149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45932.697963773149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45932.697963773149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45932.697963773149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45932.697963773149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45932.697963773149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45932.697963773149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45932.697963773149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45932.697963773149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45932.697963773149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45932.697963773149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45932.697963773149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45932.697963773149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45932.697963773149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45932.697963773149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45932.697963773149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45932.697963773149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45932.697963773149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45932.697963773149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45932.697963773149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45932.697963773149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45932.697963773149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45932.697963773149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45932.697963773149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45932.697963773149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45932.697963773149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45932.697963773149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45932.697963773149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45932.697963773149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45932.697963773149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45932.697963773149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45932.697963773149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45932.697963773149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45932.697963773149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45932.697963773149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45932.697963773149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45932.697963773149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45932.697963773149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45932.697963773149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45932.697963773149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45932.697963773149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45932.697963773149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45932.697963773149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45932.697963773149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45932.697963773149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45932.697963773149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45932.697963773149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45932.697963773149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45932.697963773149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45932.697963773149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45932.697963773149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45932.697963773149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45932.697963773149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45932.697963773149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45932.697963773149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45932.697963773149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45932.697963773149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45932.697963773149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45932.697963773149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45932.697963773149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45932.697963773149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45932.697963773149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45932.697963773149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45932.697963773149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45932.697963773149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45932.697963773149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45932.697963773149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45932.697963773149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45932.697963773149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45932.697963773149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45932.697963773149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45932.697963773149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45932.697963773149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45932.697963773149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45932.697963773149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45932.697963773149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45932.697963773149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45932.697963773149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45932.697963773149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45932.697963773149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45932.697963773149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45932.697963773149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45932.697963773149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45932.697963773149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45932.697963773149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45932.697963773149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45932.697963773149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45932.697963773149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45932.697963773149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45932.697963773149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45932.697963773149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45932.697963773149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45932.697963773149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45932.697963773149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45932.697963773149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45932.697963773149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45932.697963773149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45932.697963773149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45932.697963773149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45932.697963773149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45932.697963773149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45932.697963773149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45932.697963773149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45932.697963773149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45932.697963773149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45932.697963773149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45932.697963773149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45932.697963773149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45932.697963773149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45932.697963773149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45932.697963773149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45932.697963773149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45932.697963773149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45932.697963773149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45932.697963773149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45932.697963773149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45932.697963773149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45932.697963773149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45932.697963773149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45932.697963773149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45932.697963773149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45932.697963773149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45932.697963773149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45932.697963773149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45932.697963773149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45932.697963773149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45932.697963773149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45932.697963773149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45932.697963773149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45932.697963773149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45932.697963773149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45932.697963773149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45932.697963773149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45932.697963773149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45932.697963773149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45932.697963773149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45932.697963773149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45932.697963773149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45932.697963773149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45932.697963773149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45932.697963773149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45932.697963773149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45932.697963773149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45932.697963773149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45932.697963773149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45932.697963773149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45932.697963773149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45932.697963773149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45932.697963773149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45932.697963773149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45932.697963773149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45932.697963773149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45932.697963773149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45932.697963773149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45932.697963773149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45932.697963773149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45932.697963773149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45932.697963773149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45932.697963773149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45932.697963773149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45932.697963773149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45932.697963773149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45932.697963773149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45932.697963773149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45932.697963773149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45932.697963773149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45932.697963773149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45932.697963773149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45932.697963773149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45932.697963773149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45932.697963773149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45932.697963773149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45932.697963773149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45932.697963773149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45932.697963773149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45932.697963773149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45932.697963773149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45932.697963773149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45932.697963773149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45932.697963773149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45932.697963773149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45932.697963773149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45932.697963773149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45932.697963773149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45932.697963773149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45932.697963773149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45932.697963773149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45932.697963773149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45932.697963773149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45932.697963773149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45932.697963773149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45932.697963773149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45932.697963773149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45932.697963773149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45932.697963773149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45932.697963773149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45932.697963773149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45932.697963773149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45932.697963773149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45932.697963773149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45932.697963773149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45932.697963773149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45932.697963773149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45932.697963773149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45932.697963773149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45932.697963773149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45932.697963773149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45932.697963773149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45932.697963773149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45932.697963773149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45932.697963773149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45932.697963773149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45932.697963773149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45932.697963773149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45932.697963773149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45932.697963773149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45932.697963773149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45932.697963773149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45932.697963773149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45932.697963773149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45932.697963773149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45932.697963773149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45932.697963773149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45932.697963773149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45932.697963773149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45932.697963773149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45932.697963773149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45932.697963773149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45932.697963773149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45932.697963773149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45932.697963773149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45932.697963773149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45932.697963773149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45932.697963773149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45932.697963773149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45932.697963773149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45932.697963773149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45932.697963773149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45932.697963773149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45932.697963773149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45932.697963773149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45932.697963773149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45932.697963773149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45932.697963773149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45932.697963773149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45932.697963773149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45932.697963773149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45932.697963773149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45932.697963773149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45932.697963773149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45932.697963773149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45932.697963773149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45932.697963773149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45932.697963773149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45932.697963773149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45932.697963773149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45932.697963773149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45932.697963773149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45932.697963773149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45932.697963773149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45932.697963773149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45932.697963773149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45932.697963773149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45932.697963773149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45932.697963773149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45932.697963773149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45932.697963773149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45932.697963773149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45932.697963773149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45932.697963773149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45932.697963773149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45932.697963773149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45932.697963773149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45932.697963773149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45932.697963773149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45932.697963773149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45932.697963773149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45932.697963773149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45932.697963773149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45932.697963773149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45932.697963773149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45932.697963773149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45932.697963773149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45932.697963773149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45932.697963773149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45932.697963773149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45932.697963773149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45932.697963773149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45932.697963773149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45932.697963773149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45932.697963773149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45932.697963773149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45932.697963773149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45932.697963773149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45932.697963773149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45932.697963773149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45932.697963773149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45932.697963773149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45932.697963773149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45932.697963773149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45932.697963773149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45932.697963773149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45932.697963773149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45932.697963773149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45932.697963773149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45932.697963773149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45932.697963773149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45932.697963773149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45932.697963773149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45932.697963773149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45932.697963773149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45932.697963773149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45932.697963773149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45932.697963773149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45932.697963773149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45932.697963773149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45932.697963773149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45932.697963773149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45932.697963773149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45932.697963773149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45932.697963773149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45932.697963773149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45932.697963773149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45932.697963773149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45932.697963773149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45932.697963773149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45932.697963773149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45932.697963773149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45932.697963773149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45932.697963773149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45932.697963773149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45932.697963773149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45932.697963773149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45932.697963773149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45932.697963773149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45932.697963773149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45932.697963773149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45932.697963773149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45932.697963773149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45932.697963773149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45932.697963773149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45932.697963773149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45932.697963773149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45932.697963773149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45932.697963773149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45932.697963773149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45932.697963773149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45932.697963773149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45932.697963773149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45932.697963773149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45932.697963773149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45932.697963773149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229.21724618055305</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1.8076859953725943</v>
      </c>
      <c r="H3" s="113">
        <v>45930.847372685188</v>
      </c>
      <c r="I3" s="110" t="str">
        <f>IFERROR(VLOOKUP(D3,DB!A:F,6,0),"")</f>
        <v>SCECO</v>
      </c>
      <c r="J3" s="110" t="str">
        <f>IFERROR(VLOOKUP(D3,DB!A:G,7,0),"")</f>
        <v>In progress</v>
      </c>
      <c r="K3" s="115" t="s">
        <v>39061</v>
      </c>
      <c r="L3" s="107" t="str">
        <f>IFERROR(VLOOKUP(D3,DB!A:I,9,0),"")</f>
        <v>Latis</v>
      </c>
    </row>
    <row r="4" spans="1:16" ht="15" customHeight="1">
      <c r="A4" s="110" t="s">
        <v>39062</v>
      </c>
      <c r="B4" s="110" t="str">
        <f>IFERROR(VLOOKUP(D4,DB!A:K,11,0),"")</f>
        <v>R4</v>
      </c>
      <c r="C4" s="111">
        <v>1</v>
      </c>
      <c r="D4" s="107" t="s">
        <v>39063</v>
      </c>
      <c r="E4" s="112" t="s">
        <v>38964</v>
      </c>
      <c r="F4" s="113"/>
      <c r="G4" s="114">
        <f ca="1">IFERROR(NOW()-F4,"")</f>
        <v>45932.697963773149</v>
      </c>
      <c r="H4" s="113">
        <v>45932.628425925926</v>
      </c>
      <c r="I4" s="110" t="str">
        <f>IFERROR(VLOOKUP(D4,DB!A:F,6,0),"")</f>
        <v>SCECO</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45932.697963773149</v>
      </c>
      <c r="H5" s="113"/>
      <c r="I5" s="110" t="str">
        <f>IFERROR(VLOOKUP(D5,DB!A:F,6,0),"")</f>
        <v/>
      </c>
      <c r="J5" s="110" t="str">
        <f>IFERROR(VLOOKUP(D5,DB!A:G,7,0),"")</f>
        <v/>
      </c>
      <c r="K5" s="115"/>
      <c r="L5" s="107" t="str">
        <f>IFERROR(VLOOKUP(D5,DB!A:I,9,0),"")</f>
        <v/>
      </c>
    </row>
    <row r="6" spans="1:16" ht="15" customHeight="1">
      <c r="A6" s="110"/>
      <c r="B6" s="110" t="str">
        <f>IFERROR(VLOOKUP(#REF!,DB!A:K,11,0),"")</f>
        <v/>
      </c>
      <c r="C6" s="111"/>
      <c r="D6" s="107"/>
      <c r="E6" s="112"/>
      <c r="F6" s="113"/>
      <c r="G6" s="114">
        <f ca="1">IFERROR(NOW()-F6,"")</f>
        <v>45932.697963773149</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1"/>
      <c r="E7" s="112"/>
      <c r="F7" s="113"/>
      <c r="G7" s="114">
        <f ca="1">IFERROR(NOW()-F7,"")</f>
        <v>45932.697963773149</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45932.697963773149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45932.697963773149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45932.697963773149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45932.697963773149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45932.697963773149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45932.697963773149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45932.697963773149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45932.697963773149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45932.697963773149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45932.697963773149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45932.697963773149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45932.697963773149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45932.697963773149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45932.697963773149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45932.697963773149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45932.697963773149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45932.697963773149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45932.697963773149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45932.697963773149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45932.697963773149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45932.697963773149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45932.697963773149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45932.697963773149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45932.697963773149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45932.697963773149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45932.697963773149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45932.697963773149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45932.697963773149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45932.697963773149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45932.697963773149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45932.697963773149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45932.697963773149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45932.697963773149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45932.697963773149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45932.697963773149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45932.697963773149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45932.697963773149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45932.697963773149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45932.697963773149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45932.697963773149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45932.697963773149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45932.697963773149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45932.697963773149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45932.697963773149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45932.697963773149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45932.697963773149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45932.697963773149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45932.697963773149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45932.697963773149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45932.697963773149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45932.697963773149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45932.697963773149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45932.697963773149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45932.697963773149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45932.697963773149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45932.697963773149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45932.697963773149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45932.697963773149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45932.697963773149</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40.865903587960929</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38967</v>
      </c>
      <c r="F3" s="38">
        <v>45926.188877314817</v>
      </c>
      <c r="G3" s="39">
        <f ca="1">IFERROR(NOW()-F3,"-")</f>
        <v>6.5090864583326038</v>
      </c>
      <c r="H3" s="38">
        <v>45926.158159722225</v>
      </c>
      <c r="I3" s="37" t="str">
        <f>IFERROR(VLOOKUP(D3,DB!A:F,6,0),"")</f>
        <v>SCECO</v>
      </c>
      <c r="J3" s="37" t="str">
        <f>IFERROR(VLOOKUP(D3,DB!A:G,7,0),"")</f>
        <v>Good</v>
      </c>
      <c r="K3" s="37" t="s">
        <v>39068</v>
      </c>
      <c r="L3" s="37" t="str">
        <f>IFERROR(VLOOKUP(D3,DB!A:I,9,0),"")</f>
        <v>Latis</v>
      </c>
      <c r="M3" s="136"/>
    </row>
    <row r="4" spans="1:13" ht="30.75">
      <c r="A4" s="37" t="s">
        <v>39069</v>
      </c>
      <c r="B4" s="37" t="str">
        <f>IFERROR(VLOOKUP(D4,DB!A:K,11,0),"")</f>
        <v>R5</v>
      </c>
      <c r="C4" s="37">
        <v>1</v>
      </c>
      <c r="D4" s="37" t="s">
        <v>31970</v>
      </c>
      <c r="E4" s="37" t="s">
        <v>38964</v>
      </c>
      <c r="F4" s="38">
        <v>45932.381701388891</v>
      </c>
      <c r="G4" s="39">
        <f ca="1">IFERROR(NOW()-F4,"-")</f>
        <v>0.31626238425815245</v>
      </c>
      <c r="H4" s="38">
        <v>45932.37128472222</v>
      </c>
      <c r="I4" s="37" t="str">
        <f>IFERROR(VLOOKUP(D4,DB!A:F,6,0),"")</f>
        <v>SCECO</v>
      </c>
      <c r="J4" s="37" t="str">
        <f>IFERROR(VLOOKUP(D4,DB!A:G,7,0),"")</f>
        <v>No BB Design</v>
      </c>
      <c r="K4" s="37" t="s">
        <v>39070</v>
      </c>
      <c r="L4" s="37" t="str">
        <f>IFERROR(VLOOKUP(D4,DB!A:I,9,0),"")</f>
        <v>Latis</v>
      </c>
      <c r="M4" s="136"/>
    </row>
    <row r="5" spans="1:13" ht="15">
      <c r="A5" s="37"/>
      <c r="B5" s="37" t="str">
        <f>IFERROR(VLOOKUP(D5,DB!A:K,11,0),"")</f>
        <v/>
      </c>
      <c r="C5" s="37"/>
      <c r="D5" s="37"/>
      <c r="E5" s="37"/>
      <c r="F5" s="38"/>
      <c r="G5" s="39">
        <f ca="1">IFERROR(NOW()-F5,"-")</f>
        <v>45932.697963773149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45932.697963773149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45932.697963773149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45932.697963773149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45932.697963773149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45932.697963773149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45932.697963773149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45932.697963773149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45932.697963773149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45932.697963773149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45932.697963773149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45932.697963773149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45932.697963773149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45932.697963773149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45932.697963773149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45932.697963773149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45932.697963773149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45932.697963773149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45932.697963773149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45932.697963773149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45932.697963773149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45932.697963773149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45932.697963773149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45932.697963773149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45932.697963773149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45932.697963773149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45932.697963773149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45932.697963773149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45932.697963773149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45932.697963773149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45932.697963773149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45932.697963773149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45932.697963773149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45932.697963773149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45932.697963773149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45932.697963773149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45932.697963773149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45932.697963773149</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45932.697963773149</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45932.697963773149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45932.697963773149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45932.697963773149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45932.697963773149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45932.697963773149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45932.697963773149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45932.697963773149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45932.697963773149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45932.697963773149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45932.697963773149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45932.697963773149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45932.697963773149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45932.697963773149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45932.697963773149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45932.697963773149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45932.697963773149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45932.697963773149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45932.697963773149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45932.697963773149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45932.697963773149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45932.697963773149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45932.697963773149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45932.697963773149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45932.697963773149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45932.697963773149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45932.697963773149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45932.697963773149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45932.697963773149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45932.697963773149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45932.697963773149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45932.697963773149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45932.697963773149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45932.697963773149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45932.697963773149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45932.697963773149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45932.697963773149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45932.697963773149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45932.697963773149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45932.697963773149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45932.697963773149</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45932.697963773149</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45932.697963773149</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45932.697963773149</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45932.697963773149</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45932.697963773149</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45932.697963773149</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45932.697963773149</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45932.697963773149</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45932.697963773149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45932.697963773149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45932.697963773149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45932.697963773149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45932.697963773149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45932.697963773149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45932.697963773149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45932.697963773149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45932.697963773149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45932.697963773149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45932.697963773149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45932.697963773149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45932.697963773149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45932.697963773149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45932.697963773149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45932.697963773149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45932.697963773149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45932.697963773149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45932.697963773149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45932.697963773149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45932.697963773149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45932.697963773149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45932.697963773149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45932.697963773149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45932.697963773149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45932.697963773149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45932.697963773149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45932.697963773149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45932.697963773149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45932.697963773149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45932.697963773149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45932.697963773149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45932.697963773149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45932.697963773149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45932.697963773149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45932.697963773149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45932.697963773149</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45932.697963773149</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45932.697963773149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45932.697963773149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45932.697963773149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45932.697963773149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45932.697963773149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45932.697963773149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45932.697963773149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45932.697963773149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45932.697963773149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45932.697963773149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45932.697963773149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45932.697963773149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45932.697963773149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45932.697963773149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45932.697963773149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45932.697963773149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45932.697963773149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45932.697963773149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45932.697963773149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45932.697963773149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45932.697963773149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45932.697963773149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45932.697963773149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45932.697963773149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45932.697963773149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45932.697963773149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45932.697963773149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45932.697963773149</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45932.697963773149</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45932.697963773149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45932.697963773149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45932.697963773149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45932.697963773149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45932.697963773149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45932.697963773149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45932.697963773149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45932.697963773149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45932.697963773149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45932.697963773149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45932.697963773149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45932.697963773149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45932.697963773149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45932.697963773149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45932.697963773149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45932.697963773149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45932.697963773149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45932.697963773149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45932.697963773149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45932.697963773149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45932.697963773149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45932.697963773149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45932.697963773149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45932.697963773149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45932.697963773149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45932.697963773149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45932.697963773149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45932.697963773149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45932.697963773149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45932.697963773149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45932.697963773149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45932.697963773149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45932.697963773149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45932.697963773149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45932.697963773149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45932.697963773149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45932.697963773149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45932.697963773149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45932.697963773149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45932.697963773149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45932.697963773149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45932.697963773149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45932.697963773149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45932.697963773149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45932.697963773149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45932.697963773149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45932.697963773149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45932.697963773149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45932.697963773149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45932.697963773149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45932.697963773149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45932.697963773149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45932.697963773149</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45932.697963773149</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45929.14371527778</v>
      </c>
      <c r="G2" s="139">
        <f ca="1">IFERROR(NOW()-F2,"-")</f>
        <v>3.5542484953693929</v>
      </c>
      <c r="H2" s="137">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5.9251165509267594</v>
      </c>
      <c r="H3" s="137">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39072</v>
      </c>
      <c r="F4" s="138">
        <v>45931.800995370373</v>
      </c>
      <c r="G4" s="139">
        <f ca="1">IFERROR(NOW()-F4,"-")</f>
        <v>0.89696840277611045</v>
      </c>
      <c r="H4" s="138">
        <v>45931.881805555553</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39076</v>
      </c>
      <c r="B5" s="137" t="str">
        <f>IFERROR(VLOOKUP(D5,DB!A:K,11,0),"")</f>
        <v>R6</v>
      </c>
      <c r="C5" s="137">
        <v>2</v>
      </c>
      <c r="D5" s="137" t="s">
        <v>38735</v>
      </c>
      <c r="E5" s="137" t="s">
        <v>38964</v>
      </c>
      <c r="F5" s="140">
        <v>45932.56527777778</v>
      </c>
      <c r="G5" s="139">
        <f ca="1">IFERROR(NOW()-F5,"-")</f>
        <v>0.13268599536968395</v>
      </c>
      <c r="H5" s="140">
        <v>45932.600636574076</v>
      </c>
      <c r="I5" s="137" t="str">
        <f>IFERROR(VLOOKUP(D5,DB!A:F,6,0),"")</f>
        <v>Generator-SG</v>
      </c>
      <c r="J5" s="137" t="str">
        <f>IFERROR(VLOOKUP(D5,DB!A:G,7,0),"")</f>
        <v>Good</v>
      </c>
      <c r="K5" s="137" t="s">
        <v>39077</v>
      </c>
      <c r="L5" s="137" t="str">
        <f>IFERROR(VLOOKUP(D5,DB!A:I,9,0),"")</f>
        <v>Latis</v>
      </c>
    </row>
    <row r="6" spans="1:16383" ht="31.5" customHeight="1">
      <c r="A6" s="121" t="s">
        <v>39078</v>
      </c>
      <c r="B6" s="137" t="str">
        <f>IFERROR(VLOOKUP(D6,DB!A:K,11,0),"")</f>
        <v>R6</v>
      </c>
      <c r="C6" s="137">
        <v>4</v>
      </c>
      <c r="D6" s="137" t="s">
        <v>38903</v>
      </c>
      <c r="E6" s="137" t="s">
        <v>38964</v>
      </c>
      <c r="F6" s="140">
        <v>45932.626550925925</v>
      </c>
      <c r="G6" s="139">
        <f ca="1">IFERROR(NOW()-F6,"-")</f>
        <v>7.1412847224564757E-2</v>
      </c>
      <c r="H6" s="140">
        <v>45932.645150462966</v>
      </c>
      <c r="I6" s="137" t="str">
        <f>IFERROR(VLOOKUP(D6,DB!A:F,6,0),"")</f>
        <v>SCECO</v>
      </c>
      <c r="J6" s="137" t="str">
        <f>IFERROR(VLOOKUP(D6,DB!A:G,7,0),"")</f>
        <v>Dead</v>
      </c>
      <c r="K6" s="137" t="s">
        <v>39079</v>
      </c>
      <c r="L6" s="137" t="str">
        <f>IFERROR(VLOOKUP(D6,DB!A:I,9,0),"")</f>
        <v>Latis</v>
      </c>
    </row>
    <row r="7" spans="1:16383" ht="31.5" customHeight="1">
      <c r="A7" s="121"/>
      <c r="B7" s="137" t="str">
        <f>IFERROR(VLOOKUP(D7,DB!A:K,11,0),"")</f>
        <v/>
      </c>
      <c r="C7" s="137"/>
      <c r="D7" s="137"/>
      <c r="E7" s="137"/>
      <c r="F7" s="140"/>
      <c r="G7" s="139">
        <f ca="1">IFERROR(NOW()-F7,"-")</f>
        <v>45932.697963773149</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45932.697963773149</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45932.697963773149</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45932.697963773149</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45932.697963773149</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45932.697963773149</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45932.697963773149</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ca="1">IFERROR(NOW()-F14,"-")</f>
        <v>45932.697963773149</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ca="1">IFERROR(NOW()-F15,"-")</f>
        <v>45932.697963773149</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0"/>
      <c r="G16" s="139">
        <f ca="1">IFERROR(NOW()-F16,"-")</f>
        <v>45932.697963773149</v>
      </c>
      <c r="H16" s="140"/>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0"/>
      <c r="G17" s="139">
        <f ca="1">IFERROR(NOW()-F17,"-")</f>
        <v>45932.697963773149</v>
      </c>
      <c r="H17" s="140"/>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45932.697963773149</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45932.697963773149</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45932.697963773149</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45932.697963773149</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45932.697963773149</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45932.697963773149</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45932.697963773149</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45932.697963773149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45932.697963773149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45932.697963773149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45932.697963773149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45932.697963773149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45932.697963773149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45932.697963773149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45932.697963773149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45932.697963773149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45932.697963773149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45932.697963773149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45932.697963773149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45932.697963773149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45932.697963773149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45932.697963773149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45932.697963773149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45932.697963773149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45932.697963773149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45932.697963773149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45932.697963773149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45932.697963773149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45932.697963773149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45932.697963773149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45932.697963773149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45932.697963773149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45932.697963773149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45932.697963773149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45932.697963773149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45932.697963773149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45932.697963773149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45932.697963773149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45932.697963773149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45932.697963773149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45932.697963773149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45932.697963773149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45932.697963773149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45932.697963773149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45932.697963773149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45932.697963773149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45932.697963773149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45932.697963773149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45932.697963773149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45932.697963773149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45932.697963773149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45932.697963773149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45932.697963773149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45932.697963773149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45932.697963773149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45932.697963773149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45932.697963773149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45932.697963773149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45932.697963773149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45932.697963773149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45932.697963773149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45932.697963773149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45932.697963773149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45932.697963773149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45932.697963773149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45932.697963773149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45932.697963773149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45932.697963773149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45932.697963773149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45932.697963773149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45932.697963773149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45932.697963773149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45932.697963773149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45932.697963773149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45932.697963773149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45932.697963773149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45932.697963773149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45932.697963773149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45932.697963773149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45932.697963773149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45932.697963773149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45932.697963773149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45932.697963773149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45932.697963773149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45932.697963773149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45932.697963773149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45932.697963773149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45932.697963773149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45932.697963773149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45932.697963773149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45932.697963773149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45932.697963773149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45932.697963773149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45932.697963773149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45932.697963773149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45932.697963773149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45932.697963773149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45932.697963773149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45932.697963773149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45932.697963773149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45932.697963773149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45932.697963773149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45932.697963773149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45932.697963773149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45932.697963773149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45932.697963773149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45932.697963773149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45932.697963773149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45932.697963773149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45932.697963773149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45932.697963773149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45932.697963773149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45932.697963773149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45932.697963773149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45932.697963773149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45932.697963773149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45932.697963773149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45932.697963773149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45932.697963773149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45932.697963773149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45932.697963773149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45932.697963773149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45932.697963773149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45932.697963773149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45932.697963773149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45932.697963773149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45932.697963773149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45932.697963773149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45932.697963773149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45932.697963773149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45932.697963773149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45932.697963773149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45932.697963773149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45932.697963773149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45932.697963773149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45932.697963773149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45932.697963773149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45932.697963773149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45932.697963773149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45932.697963773149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45932.697963773149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45932.697963773149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45932.697963773149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45932.697963773149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45932.697963773149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45932.697963773149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45932.697963773149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45932.697963773149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45932.697963773149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45932.697963773149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45932.697963773149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45932.697963773149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45932.697963773149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45932.697963773149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45932.697963773149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45932.697963773149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45932.697963773149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45932.697963773149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45932.697963773149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45932.697963773149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45932.697963773149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45932.697963773149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45932.697963773149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45932.697963773149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45932.697963773149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45932.697963773149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45932.697963773149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45932.697963773149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45932.697963773149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45932.697963773149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45932.697963773149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45932.697963773149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45932.697963773149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45932.697963773149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45932.697963773149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45932.697963773149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45932.697963773149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45932.697963773149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45932.697963773149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45932.697963773149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45932.697963773149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45932.697963773149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45932.697963773149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45932.697963773149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45932.697963773149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45932.697963773149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45932.697963773149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45932.697963773149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45932.697963773149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45932.697963773149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45932.697963773149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45932.697963773149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45932.697963773149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45932.697963773149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45932.697963773149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45932.697963773149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45932.697963773149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45932.697963773149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45932.697963773149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45932.697963773149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45932.697963773149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45932.697963773149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45932.697963773149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45932.697963773149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45932.697963773149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45932.697963773149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45932.697963773149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45932.697963773149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45932.697963773149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45932.697963773149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45932.697963773149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45932.697963773149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45932.697963773149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45932.697963773149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45932.697963773149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45932.697963773149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45932.697963773149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45932.697963773149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45932.697963773149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45932.697963773149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45932.697963773149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45932.697963773149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45932.697963773149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45932.697963773149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45932.697963773149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45932.697963773149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45932.697963773149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45932.697963773149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45932.697963773149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45932.697963773149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45932.697963773149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45932.697963773149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45932.697963773149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45932.697963773149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45932.697963773149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45932.697963773149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45932.697963773149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45932.697963773149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45932.697963773149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45932.697963773149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45932.697963773149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45932.697963773149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45932.697963773149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45932.697963773149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45932.697963773149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45932.697963773149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45932.697963773149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45932.697963773149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45932.697963773149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45932.697963773149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45932.697963773149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45932.697963773149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45932.697963773149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45932.697963773149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45932.697963773149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45932.697963773149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45932.697963773149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45932.697963773149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45932.697963773149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45932.697963773149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45932.697963773149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45932.697963773149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45932.697963773149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45932.697963773149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45932.697963773149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45932.697963773149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45932.697963773149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45932.697963773149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45932.697963773149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45932.697963773149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45932.697963773149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45932.697963773149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45932.697963773149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45932.697963773149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45932.697963773149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45932.697963773149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45932.697963773149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45932.697963773149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45932.697963773149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45932.697963773149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45932.697963773149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45932.697963773149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45932.697963773149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45932.697963773149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45932.697963773149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45932.697963773149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45932.697963773149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45932.697963773149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45932.697963773149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45932.697963773149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45932.697963773149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45932.697963773149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45932.697963773149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45932.697963773149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45932.697963773149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45932.697963773149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45932.697963773149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45932.697963773149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45932.697963773149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45932.697963773149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45932.697963773149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45932.697963773149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45932.697963773149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45932.697963773149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45932.697963773149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45932.697963773149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45932.697963773149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45932.697963773149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45932.697963773149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45932.697963773149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45932.697963773149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45932.697963773149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45932.697963773149</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2025-10-02T13:45:10Z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